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/>
  <mc:AlternateContent xmlns:mc="http://schemas.openxmlformats.org/markup-compatibility/2006">
    <mc:Choice Requires="x15">
      <x15ac:absPath xmlns:x15ac="http://schemas.microsoft.com/office/spreadsheetml/2010/11/ac" url="L:\02-MERCATO ITALIA\1_MERCATO ITALIA_VETTURE - DATI MCTC\B_COMUNICATO STAMPA VETTURE  MENSILE\"/>
    </mc:Choice>
  </mc:AlternateContent>
  <xr:revisionPtr revIDLastSave="0" documentId="13_ncr:1_{1228169B-B498-43E9-8B45-752F58D1C720}" xr6:coauthVersionLast="43" xr6:coauthVersionMax="43" xr10:uidLastSave="{00000000-0000-0000-0000-000000000000}"/>
  <bookViews>
    <workbookView xWindow="-108" yWindow="-108" windowWidth="23256" windowHeight="12576" tabRatio="767" xr2:uid="{00000000-000D-0000-FFFF-FFFF00000000}"/>
  </bookViews>
  <sheets>
    <sheet name="mercato 2019" sheetId="32" r:id="rId1"/>
  </sheets>
  <externalReferences>
    <externalReference r:id="rId2"/>
  </externalReferences>
  <definedNames>
    <definedName name="_xlnm.Print_Area" localSheetId="0">'mercato 2019'!$A$1:$K$71</definedName>
    <definedName name="NomeTabella">"Dummy"</definedName>
  </definedNames>
  <calcPr calcId="191029"/>
  <fileRecoveryPr autoRecover="0"/>
</workbook>
</file>

<file path=xl/calcChain.xml><?xml version="1.0" encoding="utf-8"?>
<calcChain xmlns="http://schemas.openxmlformats.org/spreadsheetml/2006/main">
  <c r="I57" i="32" l="1"/>
  <c r="G57" i="32"/>
  <c r="K57" i="32" s="1"/>
  <c r="D57" i="32"/>
  <c r="B57" i="32"/>
  <c r="F57" i="32" s="1"/>
  <c r="I56" i="32"/>
  <c r="G56" i="32"/>
  <c r="F56" i="32"/>
  <c r="D56" i="32"/>
  <c r="B56" i="32"/>
  <c r="I55" i="32"/>
  <c r="G55" i="32"/>
  <c r="K55" i="32" s="1"/>
  <c r="D55" i="32"/>
  <c r="B55" i="32"/>
  <c r="F55" i="32" s="1"/>
  <c r="I54" i="32"/>
  <c r="G54" i="32"/>
  <c r="D54" i="32"/>
  <c r="B54" i="32"/>
  <c r="F54" i="32" s="1"/>
  <c r="I53" i="32"/>
  <c r="G53" i="32"/>
  <c r="K53" i="32" s="1"/>
  <c r="D53" i="32"/>
  <c r="B53" i="32"/>
  <c r="F53" i="32" s="1"/>
  <c r="I52" i="32"/>
  <c r="G52" i="32"/>
  <c r="D52" i="32"/>
  <c r="B52" i="32"/>
  <c r="I51" i="32"/>
  <c r="G51" i="32"/>
  <c r="K51" i="32" s="1"/>
  <c r="D51" i="32"/>
  <c r="B51" i="32"/>
  <c r="F51" i="32" s="1"/>
  <c r="I50" i="32"/>
  <c r="G50" i="32"/>
  <c r="D50" i="32"/>
  <c r="B50" i="32"/>
  <c r="I49" i="32"/>
  <c r="G49" i="32"/>
  <c r="K49" i="32" s="1"/>
  <c r="D49" i="32"/>
  <c r="B49" i="32"/>
  <c r="F49" i="32" s="1"/>
  <c r="I48" i="32"/>
  <c r="G48" i="32"/>
  <c r="D48" i="32"/>
  <c r="B48" i="32"/>
  <c r="I47" i="32"/>
  <c r="G47" i="32"/>
  <c r="K47" i="32" s="1"/>
  <c r="D47" i="32"/>
  <c r="B47" i="32"/>
  <c r="F47" i="32" s="1"/>
  <c r="I46" i="32"/>
  <c r="G46" i="32"/>
  <c r="D46" i="32"/>
  <c r="B46" i="32"/>
  <c r="I45" i="32"/>
  <c r="G45" i="32"/>
  <c r="K45" i="32" s="1"/>
  <c r="D45" i="32"/>
  <c r="B45" i="32"/>
  <c r="F45" i="32" s="1"/>
  <c r="I44" i="32"/>
  <c r="G44" i="32"/>
  <c r="D44" i="32"/>
  <c r="B44" i="32"/>
  <c r="F44" i="32" s="1"/>
  <c r="I43" i="32"/>
  <c r="G43" i="32"/>
  <c r="K43" i="32" s="1"/>
  <c r="D43" i="32"/>
  <c r="B43" i="32"/>
  <c r="F43" i="32" s="1"/>
  <c r="I42" i="32"/>
  <c r="G42" i="32"/>
  <c r="D42" i="32"/>
  <c r="B42" i="32"/>
  <c r="F42" i="32" s="1"/>
  <c r="I41" i="32"/>
  <c r="G41" i="32"/>
  <c r="K41" i="32" s="1"/>
  <c r="D41" i="32"/>
  <c r="B41" i="32"/>
  <c r="F41" i="32" s="1"/>
  <c r="I40" i="32"/>
  <c r="G40" i="32"/>
  <c r="D40" i="32"/>
  <c r="B40" i="32"/>
  <c r="I39" i="32"/>
  <c r="G39" i="32"/>
  <c r="K39" i="32" s="1"/>
  <c r="D39" i="32"/>
  <c r="B39" i="32"/>
  <c r="I38" i="32"/>
  <c r="G38" i="32"/>
  <c r="D38" i="32"/>
  <c r="B38" i="32"/>
  <c r="I37" i="32"/>
  <c r="G37" i="32"/>
  <c r="K37" i="32" s="1"/>
  <c r="D37" i="32"/>
  <c r="B37" i="32"/>
  <c r="I36" i="32"/>
  <c r="G36" i="32"/>
  <c r="D36" i="32"/>
  <c r="B36" i="32"/>
  <c r="I35" i="32"/>
  <c r="G35" i="32"/>
  <c r="K35" i="32" s="1"/>
  <c r="D35" i="32"/>
  <c r="B35" i="32"/>
  <c r="F35" i="32" s="1"/>
  <c r="I34" i="32"/>
  <c r="G34" i="32"/>
  <c r="F34" i="32"/>
  <c r="D34" i="32"/>
  <c r="B34" i="32"/>
  <c r="I33" i="32"/>
  <c r="G33" i="32"/>
  <c r="K33" i="32" s="1"/>
  <c r="D33" i="32"/>
  <c r="B33" i="32"/>
  <c r="F33" i="32" s="1"/>
  <c r="I32" i="32"/>
  <c r="G32" i="32"/>
  <c r="F32" i="32"/>
  <c r="D32" i="32"/>
  <c r="B32" i="32"/>
  <c r="I31" i="32"/>
  <c r="G31" i="32"/>
  <c r="K31" i="32" s="1"/>
  <c r="D31" i="32"/>
  <c r="B31" i="32"/>
  <c r="I30" i="32"/>
  <c r="G30" i="32"/>
  <c r="D30" i="32"/>
  <c r="B30" i="32"/>
  <c r="F30" i="32" s="1"/>
  <c r="I29" i="32"/>
  <c r="G29" i="32"/>
  <c r="K29" i="32" s="1"/>
  <c r="D29" i="32"/>
  <c r="B29" i="32"/>
  <c r="I28" i="32"/>
  <c r="G28" i="32"/>
  <c r="D28" i="32"/>
  <c r="B28" i="32"/>
  <c r="I27" i="32"/>
  <c r="I58" i="32" s="1"/>
  <c r="G27" i="32"/>
  <c r="K27" i="32" s="1"/>
  <c r="D27" i="32"/>
  <c r="B27" i="32"/>
  <c r="F27" i="32" s="1"/>
  <c r="I25" i="32"/>
  <c r="G25" i="32"/>
  <c r="K25" i="32" s="1"/>
  <c r="D25" i="32"/>
  <c r="B25" i="32"/>
  <c r="F25" i="32" s="1"/>
  <c r="I24" i="32"/>
  <c r="G24" i="32"/>
  <c r="F24" i="32"/>
  <c r="D24" i="32"/>
  <c r="B24" i="32"/>
  <c r="I23" i="32"/>
  <c r="G23" i="32"/>
  <c r="K23" i="32" s="1"/>
  <c r="D23" i="32"/>
  <c r="B23" i="32"/>
  <c r="F23" i="32" s="1"/>
  <c r="I22" i="32"/>
  <c r="G22" i="32"/>
  <c r="F22" i="32"/>
  <c r="D22" i="32"/>
  <c r="B22" i="32"/>
  <c r="I21" i="32"/>
  <c r="G21" i="32"/>
  <c r="K21" i="32" s="1"/>
  <c r="D21" i="32"/>
  <c r="B21" i="32"/>
  <c r="I20" i="32"/>
  <c r="G20" i="32"/>
  <c r="D20" i="32"/>
  <c r="B20" i="32"/>
  <c r="F20" i="32" s="1"/>
  <c r="I19" i="32"/>
  <c r="G19" i="32"/>
  <c r="K19" i="32" s="1"/>
  <c r="D19" i="32"/>
  <c r="B19" i="32"/>
  <c r="I18" i="32"/>
  <c r="I26" i="32" s="1"/>
  <c r="G18" i="32"/>
  <c r="D18" i="32"/>
  <c r="B18" i="32"/>
  <c r="G17" i="32"/>
  <c r="J58" i="32" l="1"/>
  <c r="I60" i="32"/>
  <c r="J25" i="32" s="1"/>
  <c r="J23" i="32"/>
  <c r="D58" i="32"/>
  <c r="J33" i="32"/>
  <c r="D17" i="32"/>
  <c r="D26" i="32"/>
  <c r="F21" i="32"/>
  <c r="J21" i="32"/>
  <c r="F31" i="32"/>
  <c r="F38" i="32"/>
  <c r="F39" i="32"/>
  <c r="J39" i="32"/>
  <c r="J41" i="32"/>
  <c r="J45" i="32"/>
  <c r="J47" i="32"/>
  <c r="J51" i="32"/>
  <c r="J53" i="32"/>
  <c r="J55" i="32"/>
  <c r="B17" i="32"/>
  <c r="B26" i="32"/>
  <c r="B58" i="32"/>
  <c r="F18" i="32"/>
  <c r="F19" i="32"/>
  <c r="J19" i="32"/>
  <c r="F28" i="32"/>
  <c r="F29" i="32"/>
  <c r="J29" i="32"/>
  <c r="F36" i="32"/>
  <c r="F37" i="32"/>
  <c r="J37" i="32"/>
  <c r="F40" i="32"/>
  <c r="J57" i="32"/>
  <c r="F46" i="32"/>
  <c r="F48" i="32"/>
  <c r="F50" i="32"/>
  <c r="F52" i="32"/>
  <c r="K20" i="32"/>
  <c r="K22" i="32"/>
  <c r="K24" i="32"/>
  <c r="G26" i="32"/>
  <c r="K28" i="32"/>
  <c r="K30" i="32"/>
  <c r="K32" i="32"/>
  <c r="K34" i="32"/>
  <c r="K36" i="32"/>
  <c r="K38" i="32"/>
  <c r="K40" i="32"/>
  <c r="K42" i="32"/>
  <c r="K44" i="32"/>
  <c r="K46" i="32"/>
  <c r="K48" i="32"/>
  <c r="K50" i="32"/>
  <c r="K52" i="32"/>
  <c r="K54" i="32"/>
  <c r="K56" i="32"/>
  <c r="G58" i="32"/>
  <c r="I17" i="32"/>
  <c r="J17" i="32" s="1"/>
  <c r="K18" i="32"/>
  <c r="J27" i="32"/>
  <c r="D60" i="32" l="1"/>
  <c r="E58" i="32" s="1"/>
  <c r="B60" i="32"/>
  <c r="F58" i="32"/>
  <c r="F17" i="32"/>
  <c r="J43" i="32"/>
  <c r="J31" i="32"/>
  <c r="E17" i="32"/>
  <c r="J35" i="32"/>
  <c r="K26" i="32"/>
  <c r="F26" i="32"/>
  <c r="G60" i="32"/>
  <c r="H58" i="32"/>
  <c r="K58" i="32"/>
  <c r="K17" i="32"/>
  <c r="J60" i="32"/>
  <c r="J49" i="32"/>
  <c r="J56" i="32"/>
  <c r="J50" i="32"/>
  <c r="J44" i="32"/>
  <c r="J40" i="32"/>
  <c r="J54" i="32"/>
  <c r="J52" i="32"/>
  <c r="J48" i="32"/>
  <c r="J46" i="32"/>
  <c r="J42" i="32"/>
  <c r="J34" i="32"/>
  <c r="J24" i="32"/>
  <c r="J20" i="32"/>
  <c r="J36" i="32"/>
  <c r="J28" i="32"/>
  <c r="J18" i="32"/>
  <c r="J38" i="32"/>
  <c r="J30" i="32"/>
  <c r="J32" i="32"/>
  <c r="J22" i="32"/>
  <c r="J26" i="32"/>
  <c r="C60" i="32" l="1"/>
  <c r="C57" i="32"/>
  <c r="C55" i="32"/>
  <c r="C53" i="32"/>
  <c r="C51" i="32"/>
  <c r="C49" i="32"/>
  <c r="C47" i="32"/>
  <c r="C45" i="32"/>
  <c r="C43" i="32"/>
  <c r="C41" i="32"/>
  <c r="C39" i="32"/>
  <c r="C37" i="32"/>
  <c r="C35" i="32"/>
  <c r="C33" i="32"/>
  <c r="C31" i="32"/>
  <c r="C29" i="32"/>
  <c r="C27" i="32"/>
  <c r="C25" i="32"/>
  <c r="C23" i="32"/>
  <c r="C21" i="32"/>
  <c r="C19" i="32"/>
  <c r="F60" i="32"/>
  <c r="C38" i="32"/>
  <c r="C24" i="32"/>
  <c r="C30" i="32"/>
  <c r="C32" i="32"/>
  <c r="C46" i="32"/>
  <c r="C56" i="32"/>
  <c r="C34" i="32"/>
  <c r="C48" i="32"/>
  <c r="C42" i="32"/>
  <c r="C54" i="32"/>
  <c r="C20" i="32"/>
  <c r="C22" i="32"/>
  <c r="C50" i="32"/>
  <c r="C36" i="32"/>
  <c r="C18" i="32"/>
  <c r="C28" i="32"/>
  <c r="C40" i="32"/>
  <c r="C52" i="32"/>
  <c r="C44" i="32"/>
  <c r="C26" i="32"/>
  <c r="C17" i="32"/>
  <c r="E56" i="32"/>
  <c r="E54" i="32"/>
  <c r="E52" i="32"/>
  <c r="E50" i="32"/>
  <c r="E48" i="32"/>
  <c r="E46" i="32"/>
  <c r="E44" i="32"/>
  <c r="E42" i="32"/>
  <c r="E40" i="32"/>
  <c r="E38" i="32"/>
  <c r="E36" i="32"/>
  <c r="E34" i="32"/>
  <c r="E32" i="32"/>
  <c r="E30" i="32"/>
  <c r="E28" i="32"/>
  <c r="E24" i="32"/>
  <c r="E22" i="32"/>
  <c r="E20" i="32"/>
  <c r="E18" i="32"/>
  <c r="E60" i="32"/>
  <c r="E55" i="32"/>
  <c r="E27" i="32"/>
  <c r="E33" i="32"/>
  <c r="E49" i="32"/>
  <c r="E35" i="32"/>
  <c r="E19" i="32"/>
  <c r="E29" i="32"/>
  <c r="E43" i="32"/>
  <c r="E57" i="32"/>
  <c r="E37" i="32"/>
  <c r="E53" i="32"/>
  <c r="E21" i="32"/>
  <c r="E39" i="32"/>
  <c r="E47" i="32"/>
  <c r="E25" i="32"/>
  <c r="E41" i="32"/>
  <c r="E51" i="32"/>
  <c r="E23" i="32"/>
  <c r="E45" i="32"/>
  <c r="E31" i="32"/>
  <c r="K60" i="32"/>
  <c r="H45" i="32"/>
  <c r="H60" i="32"/>
  <c r="H55" i="32"/>
  <c r="H53" i="32"/>
  <c r="H43" i="32"/>
  <c r="H57" i="32"/>
  <c r="H51" i="32"/>
  <c r="H49" i="32"/>
  <c r="H47" i="32"/>
  <c r="H41" i="32"/>
  <c r="H35" i="32"/>
  <c r="H27" i="32"/>
  <c r="H25" i="32"/>
  <c r="H39" i="32"/>
  <c r="H31" i="32"/>
  <c r="H21" i="32"/>
  <c r="H23" i="32"/>
  <c r="H17" i="32"/>
  <c r="H37" i="32"/>
  <c r="H29" i="32"/>
  <c r="H19" i="32"/>
  <c r="H33" i="32"/>
  <c r="H44" i="32"/>
  <c r="H54" i="32"/>
  <c r="H56" i="32"/>
  <c r="H24" i="32"/>
  <c r="H20" i="32"/>
  <c r="H38" i="32"/>
  <c r="H48" i="32"/>
  <c r="H18" i="32"/>
  <c r="H40" i="32"/>
  <c r="H34" i="32"/>
  <c r="H50" i="32"/>
  <c r="H22" i="32"/>
  <c r="H42" i="32"/>
  <c r="H30" i="32"/>
  <c r="H36" i="32"/>
  <c r="H52" i="32"/>
  <c r="H32" i="32"/>
  <c r="H28" i="32"/>
  <c r="H46" i="32"/>
  <c r="H26" i="32"/>
  <c r="C58" i="32"/>
  <c r="E26" i="32"/>
</calcChain>
</file>

<file path=xl/sharedStrings.xml><?xml version="1.0" encoding="utf-8"?>
<sst xmlns="http://schemas.openxmlformats.org/spreadsheetml/2006/main" count="67" uniqueCount="61">
  <si>
    <t>FIAT</t>
  </si>
  <si>
    <t>ALFA ROMEO</t>
  </si>
  <si>
    <t>ALTRE NAZIONALI</t>
  </si>
  <si>
    <t>AUDI</t>
  </si>
  <si>
    <t>BMW</t>
  </si>
  <si>
    <t>FORD</t>
  </si>
  <si>
    <t>HONDA</t>
  </si>
  <si>
    <t>HYUNDAI</t>
  </si>
  <si>
    <t>KIA</t>
  </si>
  <si>
    <t>LAND ROVER</t>
  </si>
  <si>
    <t>MAZDA</t>
  </si>
  <si>
    <t>MERCEDES</t>
  </si>
  <si>
    <t>MITSUBISHI</t>
  </si>
  <si>
    <t>NISSAN</t>
  </si>
  <si>
    <t>OPEL</t>
  </si>
  <si>
    <t>PEUGEOT</t>
  </si>
  <si>
    <t>RENAULT</t>
  </si>
  <si>
    <t>SEAT</t>
  </si>
  <si>
    <t>SKODA</t>
  </si>
  <si>
    <t>SMART</t>
  </si>
  <si>
    <t>SUZUKI</t>
  </si>
  <si>
    <t>TOYOTA</t>
  </si>
  <si>
    <t>VOLKSWAGEN</t>
  </si>
  <si>
    <t>VOLVO</t>
  </si>
  <si>
    <t>FERRARI</t>
  </si>
  <si>
    <t>LAMBORGHINI</t>
  </si>
  <si>
    <t>MASERATI</t>
  </si>
  <si>
    <t>VAR. %</t>
  </si>
  <si>
    <t>TOT.MARCHE EST.</t>
  </si>
  <si>
    <t>%</t>
  </si>
  <si>
    <t>ITALY - NEW CAR REGISTRATIONS</t>
  </si>
  <si>
    <t xml:space="preserve">ITALIA - IMMATRICOLAZIONI AUTOVETTURE </t>
  </si>
  <si>
    <t>% CHG.</t>
  </si>
  <si>
    <t>JAGUAR</t>
  </si>
  <si>
    <t>TOT.MERCATO</t>
  </si>
  <si>
    <t>TOT. MARCHE NAZ.</t>
  </si>
  <si>
    <t>MINI</t>
  </si>
  <si>
    <t>DACIA</t>
  </si>
  <si>
    <t>PORSCHE</t>
  </si>
  <si>
    <t>SUBARU</t>
  </si>
  <si>
    <t>Associazione Nazionale Filiera Industria Automobilistica</t>
  </si>
  <si>
    <t>Sede di Torino: 10128 - Corso Galileo Ferraris, 61 – Tel. +39 011 5546511 – Fax +39 011 545464</t>
  </si>
  <si>
    <t>Dir. Studi e Ricerche: Tel. +39 0115546524 – E-mail: studi.ricerche@anfia.it – www.anfia.it</t>
  </si>
  <si>
    <t>Sede di Roma: 00144 - Viale Pasteur, 10 – Tel. +39 06 54221493 (4) – Fax +39 06 54221418 – E-mail: anfia.roma@anfia.it</t>
  </si>
  <si>
    <t>JEEP</t>
  </si>
  <si>
    <t>LEXUS</t>
  </si>
  <si>
    <t>LANCIA/CHRYSLER</t>
  </si>
  <si>
    <t>SSANGYONG</t>
  </si>
  <si>
    <t xml:space="preserve">ALTRE </t>
  </si>
  <si>
    <t>FCA</t>
  </si>
  <si>
    <r>
      <t>Elaborazioni ANFIA su dati del Ministero dei Trasporti/</t>
    </r>
    <r>
      <rPr>
        <i/>
        <sz val="8"/>
        <rFont val="Trebuchet MS"/>
        <family val="2"/>
      </rPr>
      <t>Prepared by Anfia from the data of Ministry of Transportations (Aut. Min. D07161/H4)</t>
    </r>
  </si>
  <si>
    <r>
      <t>dati provvisori</t>
    </r>
    <r>
      <rPr>
        <i/>
        <sz val="9"/>
        <color theme="4" tint="-0.249977111117893"/>
        <rFont val="Trebuchet MS"/>
        <family val="2"/>
      </rPr>
      <t>/provisional data</t>
    </r>
  </si>
  <si>
    <r>
      <t>MARCA/</t>
    </r>
    <r>
      <rPr>
        <b/>
        <i/>
        <sz val="10"/>
        <color theme="3"/>
        <rFont val="Trebuchet MS"/>
        <family val="2"/>
      </rPr>
      <t>MAKE</t>
    </r>
  </si>
  <si>
    <t>19/18</t>
  </si>
  <si>
    <t>MAHINDRA</t>
  </si>
  <si>
    <t>APRILE</t>
  </si>
  <si>
    <t>GENNAIO/APRILE</t>
  </si>
  <si>
    <t>APRIL</t>
  </si>
  <si>
    <t>JANUARY/APRIL</t>
  </si>
  <si>
    <t>CITROEN/DS</t>
  </si>
  <si>
    <t>I dati  rappresentano le risultanze dell'archivio nazionale dei veicoli al 30/04/2019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</si>
</sst>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€&quot;\ * #,##0_-;\-&quot;€&quot;\ * #,##0_-;_-&quot;€&quot;\ * &quot;-&quot;_-;_-@_-"/>
    <numFmt numFmtId="41" formatCode="_-* #,##0_-;\-* #,##0_-;_-* &quot;-&quot;_-;_-@_-"/>
    <numFmt numFmtId="43" formatCode="_-* #,##0.00_-;\-* #,##0.00_-;_-* &quot;-&quot;??_-;_-@_-"/>
    <numFmt numFmtId="164" formatCode="0.0"/>
    <numFmt numFmtId="165" formatCode="#,##0_);\(#,##0\)"/>
    <numFmt numFmtId="166" formatCode="#,##0_ ;\-#,##0\ "/>
    <numFmt numFmtId="167" formatCode="_-* #,##0_-;\-* #,##0_-;_-* &quot;-&quot;??_-;_-@_-"/>
    <numFmt numFmtId="168" formatCode="_(* #,##0_);_(* \(#,##0\);_(* &quot;-&quot;_);_(@_)"/>
  </numFmts>
  <fonts count="36">
    <font>
      <sz val="10"/>
      <name val="Gill Sans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8"/>
      <name val="Gill Sans"/>
    </font>
    <font>
      <sz val="10"/>
      <name val="Gill Sans"/>
    </font>
    <font>
      <b/>
      <sz val="9"/>
      <name val="Trebuchet MS"/>
      <family val="2"/>
    </font>
    <font>
      <sz val="9"/>
      <name val="Trebuchet MS"/>
      <family val="2"/>
    </font>
    <font>
      <i/>
      <sz val="9"/>
      <name val="Trebuchet MS"/>
      <family val="2"/>
    </font>
    <font>
      <b/>
      <i/>
      <sz val="9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i/>
      <sz val="10"/>
      <name val="Trebuchet MS"/>
      <family val="2"/>
    </font>
    <font>
      <sz val="10"/>
      <name val="Arial"/>
      <family val="2"/>
    </font>
    <font>
      <b/>
      <sz val="12"/>
      <color indexed="48"/>
      <name val="Trebuchet MS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8"/>
      <color indexed="48"/>
      <name val="Barmeno-Regular"/>
    </font>
    <font>
      <sz val="9"/>
      <name val="Gill Sans"/>
      <family val="2"/>
    </font>
    <font>
      <sz val="8"/>
      <color indexed="48"/>
      <name val="Barmeno-Regular"/>
    </font>
    <font>
      <sz val="9"/>
      <color indexed="48"/>
      <name val="Barmeno-Regular"/>
    </font>
    <font>
      <sz val="7.5"/>
      <name val="Gill Sans"/>
      <family val="2"/>
    </font>
    <font>
      <sz val="11"/>
      <color indexed="8"/>
      <name val="Calibri"/>
      <family val="2"/>
    </font>
    <font>
      <b/>
      <i/>
      <sz val="10"/>
      <name val="Trebuchet MS"/>
      <family val="2"/>
    </font>
    <font>
      <i/>
      <sz val="10"/>
      <color theme="3"/>
      <name val="Trebuchet MS"/>
      <family val="2"/>
    </font>
    <font>
      <b/>
      <sz val="10"/>
      <color theme="3"/>
      <name val="Trebuchet MS"/>
      <family val="2"/>
    </font>
    <font>
      <b/>
      <i/>
      <sz val="10"/>
      <color theme="3"/>
      <name val="Trebuchet MS"/>
      <family val="2"/>
    </font>
    <font>
      <b/>
      <sz val="12"/>
      <color theme="3"/>
      <name val="Trebuchet MS"/>
      <family val="2"/>
    </font>
    <font>
      <i/>
      <sz val="12"/>
      <color theme="3"/>
      <name val="Trebuchet MS"/>
      <family val="2"/>
    </font>
    <font>
      <sz val="9"/>
      <color theme="3"/>
      <name val="Trebuchet MS"/>
      <family val="2"/>
    </font>
    <font>
      <sz val="10"/>
      <color theme="3"/>
      <name val="Gill Sans"/>
    </font>
    <font>
      <i/>
      <sz val="8"/>
      <name val="Trebuchet MS"/>
      <family val="2"/>
    </font>
    <font>
      <sz val="10"/>
      <name val="Gill Sans"/>
      <family val="2"/>
    </font>
    <font>
      <sz val="9"/>
      <color theme="4" tint="-0.249977111117893"/>
      <name val="Trebuchet MS"/>
      <family val="2"/>
    </font>
    <font>
      <i/>
      <sz val="9"/>
      <color theme="4" tint="-0.249977111117893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168" fontId="16" fillId="0" borderId="0" applyFont="0" applyFill="0" applyBorder="0" applyAlignment="0" applyProtection="0"/>
    <xf numFmtId="41" fontId="5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0"/>
    <xf numFmtId="0" fontId="3" fillId="0" borderId="0"/>
    <xf numFmtId="0" fontId="3" fillId="0" borderId="0"/>
    <xf numFmtId="0" fontId="5" fillId="0" borderId="0"/>
    <xf numFmtId="0" fontId="2" fillId="0" borderId="0"/>
    <xf numFmtId="42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0" fontId="33" fillId="0" borderId="0"/>
    <xf numFmtId="43" fontId="2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83">
    <xf numFmtId="0" fontId="0" fillId="0" borderId="0" xfId="0"/>
    <xf numFmtId="0" fontId="7" fillId="0" borderId="0" xfId="11" applyFont="1"/>
    <xf numFmtId="165" fontId="7" fillId="0" borderId="0" xfId="11" applyNumberFormat="1" applyFont="1"/>
    <xf numFmtId="0" fontId="19" fillId="0" borderId="0" xfId="11" applyFont="1"/>
    <xf numFmtId="0" fontId="21" fillId="0" borderId="0" xfId="11" applyFont="1"/>
    <xf numFmtId="165" fontId="21" fillId="0" borderId="0" xfId="11" applyNumberFormat="1" applyFont="1"/>
    <xf numFmtId="0" fontId="22" fillId="0" borderId="0" xfId="11" applyFont="1"/>
    <xf numFmtId="166" fontId="7" fillId="0" borderId="0" xfId="11" applyNumberFormat="1" applyFont="1"/>
    <xf numFmtId="0" fontId="2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0" fillId="0" borderId="0" xfId="0" applyFont="1" applyAlignment="1">
      <alignment horizontal="left"/>
    </xf>
    <xf numFmtId="0" fontId="29" fillId="0" borderId="0" xfId="11" applyFont="1" applyAlignment="1">
      <alignment horizontal="left"/>
    </xf>
    <xf numFmtId="0" fontId="26" fillId="4" borderId="4" xfId="11" applyFont="1" applyFill="1" applyBorder="1" applyAlignment="1">
      <alignment horizontal="center"/>
    </xf>
    <xf numFmtId="0" fontId="27" fillId="4" borderId="5" xfId="11" applyFont="1" applyFill="1" applyBorder="1" applyAlignment="1">
      <alignment horizontal="center"/>
    </xf>
    <xf numFmtId="0" fontId="26" fillId="4" borderId="2" xfId="11" applyFont="1" applyFill="1" applyBorder="1" applyAlignment="1">
      <alignment horizontal="center"/>
    </xf>
    <xf numFmtId="0" fontId="27" fillId="4" borderId="1" xfId="11" applyFont="1" applyFill="1" applyBorder="1" applyAlignment="1">
      <alignment horizontal="center"/>
    </xf>
    <xf numFmtId="16" fontId="27" fillId="4" borderId="3" xfId="11" quotePrefix="1" applyNumberFormat="1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28" fillId="0" borderId="0" xfId="11" applyFont="1"/>
    <xf numFmtId="0" fontId="15" fillId="0" borderId="0" xfId="11" applyFont="1"/>
    <xf numFmtId="0" fontId="7" fillId="0" borderId="0" xfId="11" applyFont="1" applyAlignment="1">
      <alignment horizontal="center"/>
    </xf>
    <xf numFmtId="0" fontId="8" fillId="0" borderId="0" xfId="11" applyFont="1" applyAlignment="1">
      <alignment horizontal="left"/>
    </xf>
    <xf numFmtId="166" fontId="7" fillId="0" borderId="0" xfId="11" applyNumberFormat="1" applyFont="1" applyAlignment="1">
      <alignment horizontal="center"/>
    </xf>
    <xf numFmtId="0" fontId="30" fillId="0" borderId="0" xfId="11" applyFont="1"/>
    <xf numFmtId="2" fontId="30" fillId="0" borderId="0" xfId="11" applyNumberFormat="1" applyFont="1" applyAlignment="1">
      <alignment horizontal="center"/>
    </xf>
    <xf numFmtId="0" fontId="31" fillId="0" borderId="0" xfId="0" applyFont="1" applyAlignment="1">
      <alignment vertical="top" wrapText="1"/>
    </xf>
    <xf numFmtId="0" fontId="25" fillId="0" borderId="0" xfId="11" applyFont="1" applyAlignment="1">
      <alignment horizontal="left"/>
    </xf>
    <xf numFmtId="0" fontId="26" fillId="4" borderId="1" xfId="11" applyFont="1" applyFill="1" applyBorder="1" applyAlignment="1">
      <alignment horizontal="left"/>
    </xf>
    <xf numFmtId="0" fontId="12" fillId="0" borderId="4" xfId="11" applyFont="1" applyBorder="1" applyAlignment="1">
      <alignment horizontal="left"/>
    </xf>
    <xf numFmtId="2" fontId="13" fillId="0" borderId="5" xfId="11" applyNumberFormat="1" applyFont="1" applyBorder="1"/>
    <xf numFmtId="2" fontId="13" fillId="0" borderId="5" xfId="11" applyNumberFormat="1" applyFont="1" applyBorder="1" applyAlignment="1">
      <alignment horizontal="right"/>
    </xf>
    <xf numFmtId="0" fontId="12" fillId="0" borderId="5" xfId="11" applyFont="1" applyBorder="1" applyAlignment="1">
      <alignment horizontal="left" indent="2"/>
    </xf>
    <xf numFmtId="2" fontId="13" fillId="2" borderId="5" xfId="11" applyNumberFormat="1" applyFont="1" applyFill="1" applyBorder="1"/>
    <xf numFmtId="2" fontId="13" fillId="2" borderId="5" xfId="11" applyNumberFormat="1" applyFont="1" applyFill="1" applyBorder="1" applyAlignment="1">
      <alignment horizontal="right"/>
    </xf>
    <xf numFmtId="2" fontId="13" fillId="2" borderId="6" xfId="11" applyNumberFormat="1" applyFont="1" applyFill="1" applyBorder="1" applyAlignment="1">
      <alignment horizontal="right"/>
    </xf>
    <xf numFmtId="0" fontId="12" fillId="2" borderId="5" xfId="11" applyFont="1" applyFill="1" applyBorder="1" applyAlignment="1">
      <alignment horizontal="left"/>
    </xf>
    <xf numFmtId="2" fontId="13" fillId="3" borderId="5" xfId="11" applyNumberFormat="1" applyFont="1" applyFill="1" applyBorder="1"/>
    <xf numFmtId="2" fontId="13" fillId="3" borderId="5" xfId="11" applyNumberFormat="1" applyFont="1" applyFill="1" applyBorder="1" applyAlignment="1">
      <alignment horizontal="right"/>
    </xf>
    <xf numFmtId="2" fontId="13" fillId="3" borderId="3" xfId="11" applyNumberFormat="1" applyFont="1" applyFill="1" applyBorder="1" applyAlignment="1">
      <alignment horizontal="right"/>
    </xf>
    <xf numFmtId="0" fontId="11" fillId="0" borderId="1" xfId="11" applyFont="1" applyBorder="1" applyAlignment="1">
      <alignment horizontal="left"/>
    </xf>
    <xf numFmtId="2" fontId="24" fillId="0" borderId="1" xfId="11" applyNumberFormat="1" applyFont="1" applyBorder="1"/>
    <xf numFmtId="2" fontId="24" fillId="0" borderId="7" xfId="11" applyNumberFormat="1" applyFont="1" applyBorder="1" applyAlignment="1">
      <alignment horizontal="right"/>
    </xf>
    <xf numFmtId="2" fontId="13" fillId="0" borderId="4" xfId="11" applyNumberFormat="1" applyFont="1" applyBorder="1"/>
    <xf numFmtId="166" fontId="12" fillId="2" borderId="5" xfId="0" applyNumberFormat="1" applyFont="1" applyFill="1" applyBorder="1"/>
    <xf numFmtId="2" fontId="13" fillId="2" borderId="4" xfId="11" applyNumberFormat="1" applyFont="1" applyFill="1" applyBorder="1"/>
    <xf numFmtId="2" fontId="13" fillId="0" borderId="8" xfId="11" applyNumberFormat="1" applyFont="1" applyBorder="1" applyAlignment="1">
      <alignment horizontal="right"/>
    </xf>
    <xf numFmtId="0" fontId="12" fillId="0" borderId="5" xfId="11" applyFont="1" applyBorder="1" applyAlignment="1">
      <alignment horizontal="left"/>
    </xf>
    <xf numFmtId="2" fontId="13" fillId="0" borderId="6" xfId="11" applyNumberFormat="1" applyFont="1" applyBorder="1" applyAlignment="1">
      <alignment horizontal="right"/>
    </xf>
    <xf numFmtId="166" fontId="12" fillId="0" borderId="5" xfId="0" applyNumberFormat="1" applyFont="1" applyBorder="1"/>
    <xf numFmtId="0" fontId="12" fillId="0" borderId="5" xfId="11" applyFont="1" applyBorder="1"/>
    <xf numFmtId="166" fontId="12" fillId="2" borderId="5" xfId="11" applyNumberFormat="1" applyFont="1" applyFill="1" applyBorder="1"/>
    <xf numFmtId="166" fontId="12" fillId="0" borderId="5" xfId="11" applyNumberFormat="1" applyFont="1" applyBorder="1"/>
    <xf numFmtId="166" fontId="12" fillId="3" borderId="5" xfId="11" applyNumberFormat="1" applyFont="1" applyFill="1" applyBorder="1"/>
    <xf numFmtId="2" fontId="13" fillId="3" borderId="6" xfId="11" applyNumberFormat="1" applyFont="1" applyFill="1" applyBorder="1" applyAlignment="1">
      <alignment horizontal="right"/>
    </xf>
    <xf numFmtId="166" fontId="11" fillId="0" borderId="1" xfId="0" applyNumberFormat="1" applyFont="1" applyBorder="1"/>
    <xf numFmtId="166" fontId="11" fillId="2" borderId="1" xfId="0" applyNumberFormat="1" applyFont="1" applyFill="1" applyBorder="1"/>
    <xf numFmtId="2" fontId="24" fillId="2" borderId="1" xfId="11" applyNumberFormat="1" applyFont="1" applyFill="1" applyBorder="1"/>
    <xf numFmtId="0" fontId="12" fillId="0" borderId="0" xfId="11" applyFont="1"/>
    <xf numFmtId="166" fontId="12" fillId="0" borderId="0" xfId="0" applyNumberFormat="1" applyFont="1"/>
    <xf numFmtId="2" fontId="13" fillId="0" borderId="0" xfId="11" applyNumberFormat="1" applyFont="1"/>
    <xf numFmtId="2" fontId="13" fillId="0" borderId="0" xfId="11" applyNumberFormat="1" applyFont="1" applyAlignment="1">
      <alignment horizontal="right"/>
    </xf>
    <xf numFmtId="0" fontId="6" fillId="0" borderId="0" xfId="11" applyFont="1" applyAlignment="1">
      <alignment horizontal="left"/>
    </xf>
    <xf numFmtId="164" fontId="9" fillId="0" borderId="0" xfId="11" applyNumberFormat="1" applyFont="1"/>
    <xf numFmtId="0" fontId="10" fillId="0" borderId="0" xfId="11" applyFont="1"/>
    <xf numFmtId="0" fontId="10" fillId="0" borderId="0" xfId="11" applyFont="1" applyAlignment="1">
      <alignment horizontal="left"/>
    </xf>
    <xf numFmtId="0" fontId="34" fillId="0" borderId="0" xfId="11" applyFont="1" applyAlignment="1">
      <alignment horizontal="left"/>
    </xf>
    <xf numFmtId="167" fontId="12" fillId="0" borderId="10" xfId="26" applyNumberFormat="1" applyFont="1" applyBorder="1" applyAlignment="1">
      <alignment horizontal="right"/>
    </xf>
    <xf numFmtId="167" fontId="12" fillId="0" borderId="5" xfId="26" applyNumberFormat="1" applyFont="1" applyBorder="1"/>
    <xf numFmtId="167" fontId="12" fillId="2" borderId="5" xfId="26" applyNumberFormat="1" applyFont="1" applyFill="1" applyBorder="1"/>
    <xf numFmtId="167" fontId="12" fillId="3" borderId="0" xfId="26" applyNumberFormat="1" applyFont="1" applyFill="1"/>
    <xf numFmtId="167" fontId="12" fillId="3" borderId="5" xfId="26" applyNumberFormat="1" applyFont="1" applyFill="1" applyBorder="1"/>
    <xf numFmtId="166" fontId="11" fillId="0" borderId="1" xfId="26" applyNumberFormat="1" applyFont="1" applyBorder="1"/>
    <xf numFmtId="166" fontId="12" fillId="0" borderId="4" xfId="26" applyNumberFormat="1" applyFont="1" applyBorder="1"/>
    <xf numFmtId="166" fontId="12" fillId="0" borderId="5" xfId="26" applyNumberFormat="1" applyFont="1" applyBorder="1"/>
    <xf numFmtId="165" fontId="6" fillId="0" borderId="0" xfId="11" applyNumberFormat="1" applyFont="1"/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" fontId="26" fillId="4" borderId="9" xfId="11" applyNumberFormat="1" applyFont="1" applyFill="1" applyBorder="1" applyAlignment="1">
      <alignment horizontal="center"/>
    </xf>
    <xf numFmtId="1" fontId="26" fillId="4" borderId="10" xfId="11" applyNumberFormat="1" applyFont="1" applyFill="1" applyBorder="1" applyAlignment="1">
      <alignment horizontal="center"/>
    </xf>
    <xf numFmtId="1" fontId="26" fillId="4" borderId="8" xfId="11" applyNumberFormat="1" applyFont="1" applyFill="1" applyBorder="1" applyAlignment="1">
      <alignment horizontal="center"/>
    </xf>
    <xf numFmtId="1" fontId="27" fillId="4" borderId="11" xfId="11" applyNumberFormat="1" applyFont="1" applyFill="1" applyBorder="1" applyAlignment="1">
      <alignment horizontal="center"/>
    </xf>
    <xf numFmtId="1" fontId="27" fillId="4" borderId="12" xfId="11" applyNumberFormat="1" applyFont="1" applyFill="1" applyBorder="1" applyAlignment="1">
      <alignment horizontal="center"/>
    </xf>
    <xf numFmtId="1" fontId="27" fillId="4" borderId="13" xfId="11" applyNumberFormat="1" applyFont="1" applyFill="1" applyBorder="1" applyAlignment="1">
      <alignment horizontal="center"/>
    </xf>
  </cellXfs>
  <cellStyles count="27">
    <cellStyle name="Migliaia" xfId="26" builtinId="3"/>
    <cellStyle name="Migliaia [0] 2" xfId="1" xr:uid="{00000000-0005-0000-0000-000001000000}"/>
    <cellStyle name="Migliaia [0] 2 2" xfId="15" xr:uid="{00000000-0005-0000-0000-000002000000}"/>
    <cellStyle name="Migliaia [0] 3" xfId="2" xr:uid="{00000000-0005-0000-0000-000003000000}"/>
    <cellStyle name="Migliaia [0] 3 2" xfId="16" xr:uid="{00000000-0005-0000-0000-000004000000}"/>
    <cellStyle name="Migliaia [0] 4" xfId="3" xr:uid="{00000000-0005-0000-0000-000005000000}"/>
    <cellStyle name="Migliaia [0] 4 2" xfId="17" xr:uid="{00000000-0005-0000-0000-000006000000}"/>
    <cellStyle name="Migliaia [0] 5" xfId="14" xr:uid="{00000000-0005-0000-0000-000007000000}"/>
    <cellStyle name="Migliaia 2" xfId="4" xr:uid="{00000000-0005-0000-0000-000008000000}"/>
    <cellStyle name="Migliaia 2 2" xfId="5" xr:uid="{00000000-0005-0000-0000-000009000000}"/>
    <cellStyle name="Migliaia 2 2 2" xfId="19" xr:uid="{00000000-0005-0000-0000-00000A000000}"/>
    <cellStyle name="Migliaia 2 3" xfId="24" xr:uid="{00000000-0005-0000-0000-00000B000000}"/>
    <cellStyle name="Migliaia 2 4" xfId="18" xr:uid="{00000000-0005-0000-0000-00000C000000}"/>
    <cellStyle name="Migliaia 3" xfId="6" xr:uid="{00000000-0005-0000-0000-00000D000000}"/>
    <cellStyle name="Migliaia 3 2" xfId="20" xr:uid="{00000000-0005-0000-0000-00000E000000}"/>
    <cellStyle name="Migliaia 4" xfId="22" xr:uid="{00000000-0005-0000-0000-00000F000000}"/>
    <cellStyle name="Migliaia 5" xfId="13" xr:uid="{00000000-0005-0000-0000-000010000000}"/>
    <cellStyle name="Normale" xfId="0" builtinId="0"/>
    <cellStyle name="Normale 2" xfId="7" xr:uid="{00000000-0005-0000-0000-000012000000}"/>
    <cellStyle name="Normale 2 2" xfId="8" xr:uid="{00000000-0005-0000-0000-000013000000}"/>
    <cellStyle name="Normale 2_top 10" xfId="9" xr:uid="{00000000-0005-0000-0000-000014000000}"/>
    <cellStyle name="Normale 3" xfId="10" xr:uid="{00000000-0005-0000-0000-000015000000}"/>
    <cellStyle name="Normale 3 2" xfId="23" xr:uid="{00000000-0005-0000-0000-000016000000}"/>
    <cellStyle name="Normale 3 3" xfId="25" xr:uid="{00000000-0005-0000-0000-000017000000}"/>
    <cellStyle name="Normale 4" xfId="21" xr:uid="{00000000-0005-0000-0000-000018000000}"/>
    <cellStyle name="Normale_Immat gennaio 1996" xfId="11" xr:uid="{00000000-0005-0000-0000-000019000000}"/>
    <cellStyle name="Valuta (0)_Trend2001.xls Grafico 1" xfId="12" xr:uid="{00000000-0005-0000-0000-00001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0</xdr:row>
          <xdr:rowOff>160020</xdr:rowOff>
        </xdr:from>
        <xdr:to>
          <xdr:col>1</xdr:col>
          <xdr:colOff>137160</xdr:colOff>
          <xdr:row>3</xdr:row>
          <xdr:rowOff>30480</xdr:rowOff>
        </xdr:to>
        <xdr:sp macro="" textlink="">
          <xdr:nvSpPr>
            <xdr:cNvPr id="176129" name="Object 1" hidden="1">
              <a:extLst>
                <a:ext uri="{63B3BB69-23CF-44E3-9099-C40C66FF867C}">
                  <a14:compatExt spid="_x0000_s176129"/>
                </a:ext>
                <a:ext uri="{FF2B5EF4-FFF2-40B4-BE49-F238E27FC236}">
                  <a16:creationId xmlns:a16="http://schemas.microsoft.com/office/drawing/2014/main" id="{00000000-0008-0000-0000-000001B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304800</xdr:colOff>
      <xdr:row>0</xdr:row>
      <xdr:rowOff>106680</xdr:rowOff>
    </xdr:from>
    <xdr:to>
      <xdr:col>10</xdr:col>
      <xdr:colOff>487680</xdr:colOff>
      <xdr:row>6</xdr:row>
      <xdr:rowOff>0</xdr:rowOff>
    </xdr:to>
    <xdr:pic>
      <xdr:nvPicPr>
        <xdr:cNvPr id="6" name="Picture 5" descr="Logo ANFIA PANTON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06680"/>
          <a:ext cx="145542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utovetture%20-%20tabelle%20comunicato%20stamp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042019"/>
      <sheetName val="Best sellers -Top 10 042019"/>
      <sheetName val="Groups 042019"/>
      <sheetName val="Monthly trend"/>
      <sheetName val="Monthly trend by make 2019"/>
      <sheetName val="Monthly trend by make 2018"/>
      <sheetName val="Changes in ownership"/>
    </sheetNames>
    <sheetDataSet>
      <sheetData sheetId="0"/>
      <sheetData sheetId="1"/>
      <sheetData sheetId="2"/>
      <sheetData sheetId="3"/>
      <sheetData sheetId="4">
        <row r="10">
          <cell r="E10">
            <v>29612</v>
          </cell>
          <cell r="N10">
            <v>112364</v>
          </cell>
        </row>
        <row r="11">
          <cell r="E11">
            <v>2218</v>
          </cell>
          <cell r="N11">
            <v>9493</v>
          </cell>
        </row>
        <row r="12">
          <cell r="E12">
            <v>5736</v>
          </cell>
          <cell r="N12">
            <v>24243</v>
          </cell>
        </row>
        <row r="13">
          <cell r="E13">
            <v>6557</v>
          </cell>
          <cell r="N13">
            <v>30178</v>
          </cell>
        </row>
        <row r="14">
          <cell r="E14">
            <v>50</v>
          </cell>
          <cell r="N14">
            <v>190</v>
          </cell>
        </row>
        <row r="15">
          <cell r="E15">
            <v>171</v>
          </cell>
          <cell r="N15">
            <v>727</v>
          </cell>
        </row>
        <row r="16">
          <cell r="E16">
            <v>23</v>
          </cell>
          <cell r="N16">
            <v>99</v>
          </cell>
        </row>
        <row r="17">
          <cell r="E17">
            <v>184</v>
          </cell>
          <cell r="N17">
            <v>1018</v>
          </cell>
        </row>
        <row r="19">
          <cell r="E19">
            <v>5623</v>
          </cell>
          <cell r="N19">
            <v>21830</v>
          </cell>
        </row>
        <row r="20">
          <cell r="E20">
            <v>4749</v>
          </cell>
          <cell r="N20">
            <v>21659</v>
          </cell>
        </row>
        <row r="21">
          <cell r="E21">
            <v>8643</v>
          </cell>
          <cell r="N21">
            <v>37120</v>
          </cell>
        </row>
        <row r="22">
          <cell r="E22">
            <v>8483</v>
          </cell>
          <cell r="N22">
            <v>30993</v>
          </cell>
        </row>
        <row r="23">
          <cell r="E23">
            <v>10928</v>
          </cell>
          <cell r="N23">
            <v>45879</v>
          </cell>
        </row>
        <row r="24">
          <cell r="E24">
            <v>745</v>
          </cell>
          <cell r="N24">
            <v>3296</v>
          </cell>
        </row>
        <row r="25">
          <cell r="E25">
            <v>3733</v>
          </cell>
          <cell r="N25">
            <v>16086</v>
          </cell>
        </row>
        <row r="26">
          <cell r="E26">
            <v>731</v>
          </cell>
          <cell r="N26">
            <v>3475</v>
          </cell>
        </row>
        <row r="27">
          <cell r="E27">
            <v>4794</v>
          </cell>
          <cell r="N27">
            <v>17298</v>
          </cell>
        </row>
        <row r="28">
          <cell r="E28">
            <v>1211</v>
          </cell>
          <cell r="N28">
            <v>6416</v>
          </cell>
        </row>
        <row r="29">
          <cell r="E29">
            <v>108</v>
          </cell>
          <cell r="N29">
            <v>414</v>
          </cell>
        </row>
        <row r="30">
          <cell r="E30">
            <v>833</v>
          </cell>
          <cell r="N30">
            <v>4333</v>
          </cell>
        </row>
        <row r="31">
          <cell r="E31">
            <v>4555</v>
          </cell>
          <cell r="N31">
            <v>21733</v>
          </cell>
        </row>
        <row r="32">
          <cell r="E32">
            <v>1742</v>
          </cell>
          <cell r="N32">
            <v>7569</v>
          </cell>
        </row>
        <row r="33">
          <cell r="E33">
            <v>577</v>
          </cell>
          <cell r="N33">
            <v>2662</v>
          </cell>
        </row>
        <row r="34">
          <cell r="E34">
            <v>4416</v>
          </cell>
          <cell r="N34">
            <v>17721</v>
          </cell>
        </row>
        <row r="35">
          <cell r="E35">
            <v>9964</v>
          </cell>
          <cell r="N35">
            <v>40316</v>
          </cell>
        </row>
        <row r="36">
          <cell r="E36">
            <v>10195</v>
          </cell>
          <cell r="N36">
            <v>43755</v>
          </cell>
        </row>
        <row r="37">
          <cell r="E37">
            <v>787</v>
          </cell>
          <cell r="N37">
            <v>1805</v>
          </cell>
        </row>
        <row r="38">
          <cell r="E38">
            <v>9414</v>
          </cell>
          <cell r="N38">
            <v>39784</v>
          </cell>
        </row>
        <row r="39">
          <cell r="E39">
            <v>2546</v>
          </cell>
          <cell r="N39">
            <v>9571</v>
          </cell>
        </row>
        <row r="40">
          <cell r="E40">
            <v>2363</v>
          </cell>
          <cell r="N40">
            <v>9354</v>
          </cell>
        </row>
        <row r="41">
          <cell r="E41">
            <v>3116</v>
          </cell>
          <cell r="N41">
            <v>8731</v>
          </cell>
        </row>
        <row r="42">
          <cell r="E42">
            <v>210</v>
          </cell>
          <cell r="N42">
            <v>970</v>
          </cell>
        </row>
        <row r="43">
          <cell r="E43">
            <v>128</v>
          </cell>
          <cell r="N43">
            <v>812</v>
          </cell>
        </row>
        <row r="44">
          <cell r="E44">
            <v>3401</v>
          </cell>
          <cell r="N44">
            <v>13157</v>
          </cell>
        </row>
        <row r="45">
          <cell r="E45">
            <v>8169</v>
          </cell>
          <cell r="N45">
            <v>33344</v>
          </cell>
        </row>
        <row r="46">
          <cell r="E46">
            <v>422</v>
          </cell>
          <cell r="N46">
            <v>1748</v>
          </cell>
        </row>
        <row r="47">
          <cell r="E47">
            <v>15237</v>
          </cell>
          <cell r="N47">
            <v>63698</v>
          </cell>
        </row>
        <row r="48">
          <cell r="E48">
            <v>1777</v>
          </cell>
          <cell r="N48">
            <v>7467</v>
          </cell>
        </row>
        <row r="49">
          <cell r="E49">
            <v>261</v>
          </cell>
          <cell r="N49">
            <v>888</v>
          </cell>
        </row>
      </sheetData>
      <sheetData sheetId="5">
        <row r="10">
          <cell r="E10">
            <v>29727</v>
          </cell>
          <cell r="AF10">
            <v>137007</v>
          </cell>
        </row>
        <row r="11">
          <cell r="E11">
            <v>4429</v>
          </cell>
          <cell r="AF11">
            <v>18840</v>
          </cell>
        </row>
        <row r="12">
          <cell r="E12">
            <v>4388</v>
          </cell>
          <cell r="AF12">
            <v>18092</v>
          </cell>
        </row>
        <row r="13">
          <cell r="E13">
            <v>7490</v>
          </cell>
          <cell r="AF13">
            <v>30440</v>
          </cell>
        </row>
        <row r="14">
          <cell r="E14">
            <v>39</v>
          </cell>
          <cell r="AF14">
            <v>131</v>
          </cell>
        </row>
        <row r="15">
          <cell r="E15">
            <v>206</v>
          </cell>
          <cell r="AF15">
            <v>1022</v>
          </cell>
        </row>
        <row r="16">
          <cell r="E16">
            <v>19</v>
          </cell>
          <cell r="AF16">
            <v>58</v>
          </cell>
        </row>
        <row r="17">
          <cell r="E17">
            <v>89</v>
          </cell>
          <cell r="AF17">
            <v>341</v>
          </cell>
        </row>
        <row r="19">
          <cell r="E19">
            <v>5867</v>
          </cell>
          <cell r="AF19">
            <v>24728</v>
          </cell>
        </row>
        <row r="20">
          <cell r="E20">
            <v>5158</v>
          </cell>
          <cell r="AF20">
            <v>21980</v>
          </cell>
        </row>
        <row r="21">
          <cell r="E21">
            <v>8031</v>
          </cell>
          <cell r="AF21">
            <v>36390</v>
          </cell>
        </row>
        <row r="22">
          <cell r="E22">
            <v>4313</v>
          </cell>
          <cell r="AF22">
            <v>22143</v>
          </cell>
        </row>
        <row r="23">
          <cell r="E23">
            <v>11890</v>
          </cell>
          <cell r="AF23">
            <v>52852</v>
          </cell>
        </row>
        <row r="24">
          <cell r="E24">
            <v>768</v>
          </cell>
          <cell r="AF24">
            <v>3582</v>
          </cell>
        </row>
        <row r="25">
          <cell r="E25">
            <v>4508</v>
          </cell>
          <cell r="AF25">
            <v>18489</v>
          </cell>
        </row>
        <row r="26">
          <cell r="E26">
            <v>861</v>
          </cell>
          <cell r="AF26">
            <v>3483</v>
          </cell>
        </row>
        <row r="27">
          <cell r="E27">
            <v>5245</v>
          </cell>
          <cell r="AF27">
            <v>17996</v>
          </cell>
        </row>
        <row r="28">
          <cell r="E28">
            <v>1463</v>
          </cell>
          <cell r="AF28">
            <v>7549</v>
          </cell>
        </row>
        <row r="29">
          <cell r="E29">
            <v>12</v>
          </cell>
          <cell r="AF29">
            <v>83</v>
          </cell>
        </row>
        <row r="30">
          <cell r="E30">
            <v>783</v>
          </cell>
          <cell r="AF30">
            <v>4356</v>
          </cell>
        </row>
        <row r="31">
          <cell r="E31">
            <v>4966</v>
          </cell>
          <cell r="AF31">
            <v>22926</v>
          </cell>
        </row>
        <row r="32">
          <cell r="E32">
            <v>2024</v>
          </cell>
          <cell r="AF32">
            <v>7598</v>
          </cell>
        </row>
        <row r="33">
          <cell r="E33">
            <v>422</v>
          </cell>
          <cell r="AF33">
            <v>1584</v>
          </cell>
        </row>
        <row r="34">
          <cell r="E34">
            <v>4595</v>
          </cell>
          <cell r="AF34">
            <v>24413</v>
          </cell>
        </row>
        <row r="35">
          <cell r="E35">
            <v>8185</v>
          </cell>
          <cell r="AF35">
            <v>36381</v>
          </cell>
        </row>
        <row r="36">
          <cell r="E36">
            <v>9550</v>
          </cell>
          <cell r="AF36">
            <v>43453</v>
          </cell>
        </row>
        <row r="37">
          <cell r="E37">
            <v>316</v>
          </cell>
          <cell r="AF37">
            <v>1811</v>
          </cell>
        </row>
        <row r="38">
          <cell r="E38">
            <v>12312</v>
          </cell>
          <cell r="AF38">
            <v>45677</v>
          </cell>
        </row>
        <row r="39">
          <cell r="E39">
            <v>2069</v>
          </cell>
          <cell r="AF39">
            <v>8403</v>
          </cell>
        </row>
        <row r="40">
          <cell r="E40">
            <v>2490</v>
          </cell>
          <cell r="AF40">
            <v>9824</v>
          </cell>
        </row>
        <row r="41">
          <cell r="E41">
            <v>2187</v>
          </cell>
          <cell r="AF41">
            <v>8611</v>
          </cell>
        </row>
        <row r="42">
          <cell r="E42">
            <v>188</v>
          </cell>
          <cell r="AF42">
            <v>862</v>
          </cell>
        </row>
        <row r="43">
          <cell r="E43">
            <v>251</v>
          </cell>
          <cell r="AF43">
            <v>1042</v>
          </cell>
        </row>
        <row r="44">
          <cell r="E44">
            <v>2894</v>
          </cell>
          <cell r="AF44">
            <v>12014</v>
          </cell>
        </row>
        <row r="45">
          <cell r="E45">
            <v>7684</v>
          </cell>
          <cell r="AF45">
            <v>32580</v>
          </cell>
        </row>
        <row r="46">
          <cell r="E46">
            <v>204</v>
          </cell>
          <cell r="AF46">
            <v>1267</v>
          </cell>
        </row>
        <row r="47">
          <cell r="E47">
            <v>14453</v>
          </cell>
          <cell r="AF47">
            <v>62299</v>
          </cell>
        </row>
        <row r="48">
          <cell r="E48">
            <v>1677</v>
          </cell>
          <cell r="AF48">
            <v>5803</v>
          </cell>
        </row>
        <row r="49">
          <cell r="E49">
            <v>134</v>
          </cell>
          <cell r="AF49">
            <v>579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K78"/>
  <sheetViews>
    <sheetView showGridLines="0" tabSelected="1" zoomScaleNormal="100" workbookViewId="0"/>
  </sheetViews>
  <sheetFormatPr defaultColWidth="25.6640625" defaultRowHeight="13.2"/>
  <cols>
    <col min="1" max="1" width="20.88671875" style="1" customWidth="1"/>
    <col min="2" max="5" width="9.33203125" style="1" customWidth="1"/>
    <col min="6" max="6" width="10" style="1" customWidth="1"/>
    <col min="7" max="7" width="10.6640625" style="1" bestFit="1" customWidth="1"/>
    <col min="8" max="8" width="9.33203125" style="1" customWidth="1"/>
    <col min="9" max="9" width="10.6640625" style="1" bestFit="1" customWidth="1"/>
    <col min="10" max="10" width="9.33203125" style="1" customWidth="1"/>
    <col min="11" max="11" width="10" style="1" customWidth="1"/>
    <col min="12" max="16384" width="25.6640625" style="1"/>
  </cols>
  <sheetData>
    <row r="7" spans="1:11" ht="14.4">
      <c r="H7" s="8"/>
      <c r="I7" s="9"/>
    </row>
    <row r="8" spans="1:11">
      <c r="H8" s="9"/>
      <c r="I8" s="9"/>
    </row>
    <row r="9" spans="1:11" ht="16.2">
      <c r="A9" s="18" t="s">
        <v>31</v>
      </c>
      <c r="B9" s="19"/>
      <c r="C9" s="19"/>
      <c r="D9" s="19"/>
      <c r="E9" s="19"/>
      <c r="F9" s="19"/>
      <c r="H9" s="17"/>
      <c r="I9" s="17"/>
    </row>
    <row r="10" spans="1:11" ht="16.2">
      <c r="A10" s="11" t="s">
        <v>30</v>
      </c>
      <c r="B10" s="20"/>
      <c r="C10" s="20"/>
      <c r="D10" s="20"/>
      <c r="E10" s="20"/>
      <c r="F10" s="20"/>
      <c r="H10" s="17"/>
      <c r="I10" s="17"/>
    </row>
    <row r="11" spans="1:11">
      <c r="A11" s="21"/>
      <c r="B11" s="22"/>
      <c r="C11" s="20"/>
      <c r="E11" s="20"/>
      <c r="F11" s="20"/>
      <c r="H11" s="17"/>
      <c r="I11" s="17"/>
    </row>
    <row r="12" spans="1:11">
      <c r="A12" s="65" t="s">
        <v>51</v>
      </c>
      <c r="B12" s="22"/>
      <c r="C12" s="20"/>
      <c r="D12" s="20"/>
      <c r="E12" s="20"/>
      <c r="F12" s="20"/>
      <c r="H12" s="17"/>
      <c r="I12" s="17"/>
    </row>
    <row r="13" spans="1:11">
      <c r="A13" s="23"/>
      <c r="B13" s="23"/>
      <c r="C13" s="23"/>
      <c r="D13" s="24"/>
      <c r="E13" s="23"/>
      <c r="F13" s="23"/>
      <c r="G13" s="23"/>
      <c r="H13" s="25"/>
      <c r="I13" s="25"/>
      <c r="J13" s="23"/>
      <c r="K13" s="23"/>
    </row>
    <row r="14" spans="1:11" ht="14.4">
      <c r="A14" s="26"/>
      <c r="B14" s="77" t="s">
        <v>55</v>
      </c>
      <c r="C14" s="78"/>
      <c r="D14" s="78"/>
      <c r="E14" s="79"/>
      <c r="F14" s="12" t="s">
        <v>27</v>
      </c>
      <c r="G14" s="77" t="s">
        <v>56</v>
      </c>
      <c r="H14" s="78"/>
      <c r="I14" s="78"/>
      <c r="J14" s="79"/>
      <c r="K14" s="12" t="s">
        <v>27</v>
      </c>
    </row>
    <row r="15" spans="1:11" ht="14.4">
      <c r="A15" s="26"/>
      <c r="B15" s="80" t="s">
        <v>57</v>
      </c>
      <c r="C15" s="81"/>
      <c r="D15" s="81"/>
      <c r="E15" s="82"/>
      <c r="F15" s="13" t="s">
        <v>32</v>
      </c>
      <c r="G15" s="80" t="s">
        <v>58</v>
      </c>
      <c r="H15" s="81"/>
      <c r="I15" s="81"/>
      <c r="J15" s="82"/>
      <c r="K15" s="13" t="s">
        <v>32</v>
      </c>
    </row>
    <row r="16" spans="1:11" ht="14.4">
      <c r="A16" s="27" t="s">
        <v>52</v>
      </c>
      <c r="B16" s="14">
        <v>2019</v>
      </c>
      <c r="C16" s="15" t="s">
        <v>29</v>
      </c>
      <c r="D16" s="14">
        <v>2018</v>
      </c>
      <c r="E16" s="15" t="s">
        <v>29</v>
      </c>
      <c r="F16" s="16" t="s">
        <v>53</v>
      </c>
      <c r="G16" s="14">
        <v>2019</v>
      </c>
      <c r="H16" s="15" t="s">
        <v>29</v>
      </c>
      <c r="I16" s="14">
        <v>2018</v>
      </c>
      <c r="J16" s="15" t="s">
        <v>29</v>
      </c>
      <c r="K16" s="16" t="s">
        <v>53</v>
      </c>
    </row>
    <row r="17" spans="1:11" ht="14.4">
      <c r="A17" s="28" t="s">
        <v>49</v>
      </c>
      <c r="B17" s="66">
        <f>+B18+B19+B20+B21</f>
        <v>44123</v>
      </c>
      <c r="C17" s="29">
        <f t="shared" ref="C17:C58" si="0">B17/B$60*100</f>
        <v>25.298144623076396</v>
      </c>
      <c r="D17" s="66">
        <f>+D18+D19+D20+D21</f>
        <v>46034</v>
      </c>
      <c r="E17" s="29">
        <f t="shared" ref="E17:E58" si="1">D17/D$60*100</f>
        <v>26.781548342806609</v>
      </c>
      <c r="F17" s="30">
        <f t="shared" ref="F17:F60" si="2">IF(B17&lt;&gt;0,IF(D17&lt;&gt;0,(B17-D17)/D17*100,"-"),"-")</f>
        <v>-4.1512794890732936</v>
      </c>
      <c r="G17" s="66">
        <f>+G18+G19+G20+G21</f>
        <v>176278</v>
      </c>
      <c r="H17" s="29">
        <f t="shared" ref="H17:H58" si="3">G17/G$60*100</f>
        <v>24.751332498357193</v>
      </c>
      <c r="I17" s="66">
        <f>+I18+I19+I20+I21</f>
        <v>204379</v>
      </c>
      <c r="J17" s="29">
        <f t="shared" ref="J17:J58" si="4">I17/I$60*100</f>
        <v>27.371368802808131</v>
      </c>
      <c r="K17" s="30">
        <f t="shared" ref="K17:K54" si="5">IF(G17&lt;&gt;0,IF(I17&lt;&gt;0,(G17-I17)/I17*100,"-"),"-")</f>
        <v>-13.749455668145943</v>
      </c>
    </row>
    <row r="18" spans="1:11" ht="14.4">
      <c r="A18" s="31" t="s">
        <v>0</v>
      </c>
      <c r="B18" s="67">
        <f>'[1]Monthly trend by make 2019'!E10</f>
        <v>29612</v>
      </c>
      <c r="C18" s="29">
        <f t="shared" si="0"/>
        <v>16.978189574111873</v>
      </c>
      <c r="D18" s="67">
        <f>'[1]Monthly trend by make 2018'!E10</f>
        <v>29727</v>
      </c>
      <c r="E18" s="29">
        <f t="shared" si="1"/>
        <v>17.294501620250514</v>
      </c>
      <c r="F18" s="30">
        <f t="shared" si="2"/>
        <v>-0.38685370202173108</v>
      </c>
      <c r="G18" s="67">
        <f>'[1]Monthly trend by make 2019'!N10</f>
        <v>112364</v>
      </c>
      <c r="H18" s="29">
        <f t="shared" si="3"/>
        <v>15.777117535060572</v>
      </c>
      <c r="I18" s="67">
        <f>'[1]Monthly trend by make 2018'!AF10</f>
        <v>137007</v>
      </c>
      <c r="J18" s="29">
        <f t="shared" si="4"/>
        <v>18.348602965893431</v>
      </c>
      <c r="K18" s="30">
        <f t="shared" si="5"/>
        <v>-17.986672213828491</v>
      </c>
    </row>
    <row r="19" spans="1:11" ht="14.4">
      <c r="A19" s="31" t="s">
        <v>1</v>
      </c>
      <c r="B19" s="67">
        <f>'[1]Monthly trend by make 2019'!E11</f>
        <v>2218</v>
      </c>
      <c r="C19" s="29">
        <f t="shared" si="0"/>
        <v>1.2717014884296951</v>
      </c>
      <c r="D19" s="67">
        <f>'[1]Monthly trend by make 2018'!E11</f>
        <v>4429</v>
      </c>
      <c r="E19" s="29">
        <f t="shared" si="1"/>
        <v>2.5766928272644241</v>
      </c>
      <c r="F19" s="30">
        <f t="shared" si="2"/>
        <v>-49.920975389478443</v>
      </c>
      <c r="G19" s="67">
        <f>'[1]Monthly trend by make 2019'!N11</f>
        <v>9493</v>
      </c>
      <c r="H19" s="29">
        <f t="shared" si="3"/>
        <v>1.3329195895511909</v>
      </c>
      <c r="I19" s="67">
        <f>'[1]Monthly trend by make 2018'!AF11</f>
        <v>18840</v>
      </c>
      <c r="J19" s="29">
        <f t="shared" si="4"/>
        <v>2.5231388168300324</v>
      </c>
      <c r="K19" s="30">
        <f t="shared" si="5"/>
        <v>-49.612526539278129</v>
      </c>
    </row>
    <row r="20" spans="1:11" ht="14.4">
      <c r="A20" s="31" t="s">
        <v>46</v>
      </c>
      <c r="B20" s="67">
        <f>'[1]Monthly trend by make 2019'!E12</f>
        <v>5736</v>
      </c>
      <c r="C20" s="32">
        <f t="shared" si="0"/>
        <v>3.2887645345503751</v>
      </c>
      <c r="D20" s="68">
        <f>'[1]Monthly trend by make 2018'!E12</f>
        <v>4388</v>
      </c>
      <c r="E20" s="32">
        <f t="shared" si="1"/>
        <v>2.5528399471745971</v>
      </c>
      <c r="F20" s="33">
        <f t="shared" si="2"/>
        <v>30.720145852324521</v>
      </c>
      <c r="G20" s="68">
        <f>'[1]Monthly trend by make 2019'!N12</f>
        <v>24243</v>
      </c>
      <c r="H20" s="32">
        <f t="shared" si="3"/>
        <v>3.403978680026285</v>
      </c>
      <c r="I20" s="68">
        <f>'[1]Monthly trend by make 2018'!AF12</f>
        <v>18092</v>
      </c>
      <c r="J20" s="32">
        <f t="shared" si="4"/>
        <v>2.4229632417244664</v>
      </c>
      <c r="K20" s="33">
        <f t="shared" si="5"/>
        <v>33.99845235463188</v>
      </c>
    </row>
    <row r="21" spans="1:11" ht="14.4">
      <c r="A21" s="31" t="s">
        <v>44</v>
      </c>
      <c r="B21" s="68">
        <f>'[1]Monthly trend by make 2019'!E13</f>
        <v>6557</v>
      </c>
      <c r="C21" s="32">
        <f t="shared" si="0"/>
        <v>3.7594890259844504</v>
      </c>
      <c r="D21" s="68">
        <f>'[1]Monthly trend by make 2018'!E13</f>
        <v>7490</v>
      </c>
      <c r="E21" s="32">
        <f t="shared" si="1"/>
        <v>4.3575139481170773</v>
      </c>
      <c r="F21" s="34">
        <f>IF(B21&lt;&gt;0,IF(D21&lt;&gt;0,(B21-D21)/D21*100,"-"),"-")</f>
        <v>-12.456608811748998</v>
      </c>
      <c r="G21" s="68">
        <f>'[1]Monthly trend by make 2019'!N13</f>
        <v>30178</v>
      </c>
      <c r="H21" s="32">
        <f t="shared" si="3"/>
        <v>4.2373166937191442</v>
      </c>
      <c r="I21" s="68">
        <f>'[1]Monthly trend by make 2018'!AF13</f>
        <v>30440</v>
      </c>
      <c r="J21" s="32">
        <f t="shared" si="4"/>
        <v>4.0766637783602011</v>
      </c>
      <c r="K21" s="34">
        <f t="shared" si="5"/>
        <v>-0.86070959264126157</v>
      </c>
    </row>
    <row r="22" spans="1:11" ht="14.4">
      <c r="A22" s="35" t="s">
        <v>24</v>
      </c>
      <c r="B22" s="69">
        <f>'[1]Monthly trend by make 2019'!E14</f>
        <v>50</v>
      </c>
      <c r="C22" s="36">
        <f t="shared" si="0"/>
        <v>2.8667752218884023E-2</v>
      </c>
      <c r="D22" s="70">
        <f>'[1]Monthly trend by make 2018'!E14</f>
        <v>39</v>
      </c>
      <c r="E22" s="36">
        <f t="shared" si="1"/>
        <v>2.2689324963493459E-2</v>
      </c>
      <c r="F22" s="37">
        <f>IF(B22&lt;&gt;0,IF(D22&lt;&gt;0,(B22-D22)/D22*100,"-"),"-")</f>
        <v>28.205128205128204</v>
      </c>
      <c r="G22" s="69">
        <f>'[1]Monthly trend by make 2019'!N14</f>
        <v>190</v>
      </c>
      <c r="H22" s="36">
        <f t="shared" si="3"/>
        <v>2.6678049301035105E-2</v>
      </c>
      <c r="I22" s="70">
        <f>'[1]Monthly trend by make 2018'!AF14</f>
        <v>131</v>
      </c>
      <c r="J22" s="36">
        <f t="shared" si="4"/>
        <v>1.7544118100038975E-2</v>
      </c>
      <c r="K22" s="37">
        <f t="shared" si="5"/>
        <v>45.038167938931295</v>
      </c>
    </row>
    <row r="23" spans="1:11" ht="14.4">
      <c r="A23" s="35" t="s">
        <v>26</v>
      </c>
      <c r="B23" s="69">
        <f>'[1]Monthly trend by make 2019'!E15</f>
        <v>171</v>
      </c>
      <c r="C23" s="36">
        <f t="shared" si="0"/>
        <v>9.804371258858334E-2</v>
      </c>
      <c r="D23" s="70">
        <f>'[1]Monthly trend by make 2018'!E15</f>
        <v>206</v>
      </c>
      <c r="E23" s="36">
        <f t="shared" si="1"/>
        <v>0.11984617801229877</v>
      </c>
      <c r="F23" s="37">
        <f>IF(B23&lt;&gt;0,IF(D23&lt;&gt;0,(B23-D23)/D23*100,"-"),"-")</f>
        <v>-16.990291262135923</v>
      </c>
      <c r="G23" s="69">
        <f>'[1]Monthly trend by make 2019'!N15</f>
        <v>727</v>
      </c>
      <c r="H23" s="36">
        <f t="shared" si="3"/>
        <v>0.10207864127290801</v>
      </c>
      <c r="I23" s="70">
        <f>'[1]Monthly trend by make 2018'!AF15</f>
        <v>1022</v>
      </c>
      <c r="J23" s="36">
        <f t="shared" si="4"/>
        <v>0.1368709060934338</v>
      </c>
      <c r="K23" s="37">
        <f t="shared" si="5"/>
        <v>-28.864970645792564</v>
      </c>
    </row>
    <row r="24" spans="1:11" ht="14.4">
      <c r="A24" s="35" t="s">
        <v>25</v>
      </c>
      <c r="B24" s="69">
        <f>'[1]Monthly trend by make 2019'!E16</f>
        <v>23</v>
      </c>
      <c r="C24" s="36">
        <f t="shared" si="0"/>
        <v>1.318716602068665E-2</v>
      </c>
      <c r="D24" s="69">
        <f>'[1]Monthly trend by make 2018'!E16</f>
        <v>19</v>
      </c>
      <c r="E24" s="36">
        <f t="shared" si="1"/>
        <v>1.105377370016348E-2</v>
      </c>
      <c r="F24" s="37">
        <f t="shared" si="2"/>
        <v>21.052631578947366</v>
      </c>
      <c r="G24" s="69">
        <f>'[1]Monthly trend by make 2019'!N16</f>
        <v>99</v>
      </c>
      <c r="H24" s="36">
        <f t="shared" si="3"/>
        <v>1.390066779369724E-2</v>
      </c>
      <c r="I24" s="69">
        <f>'[1]Monthly trend by make 2018'!AF16</f>
        <v>58</v>
      </c>
      <c r="J24" s="36">
        <f t="shared" si="4"/>
        <v>7.7676248076508428E-3</v>
      </c>
      <c r="K24" s="37">
        <f t="shared" si="5"/>
        <v>70.689655172413794</v>
      </c>
    </row>
    <row r="25" spans="1:11" ht="14.4">
      <c r="A25" s="35" t="s">
        <v>2</v>
      </c>
      <c r="B25" s="69">
        <f>'[1]Monthly trend by make 2019'!E17</f>
        <v>184</v>
      </c>
      <c r="C25" s="36">
        <f t="shared" si="0"/>
        <v>0.1054973281654932</v>
      </c>
      <c r="D25" s="69">
        <f>'[1]Monthly trend by make 2018'!E17</f>
        <v>89</v>
      </c>
      <c r="E25" s="36">
        <f t="shared" si="1"/>
        <v>5.1778203121818404E-2</v>
      </c>
      <c r="F25" s="38">
        <f t="shared" si="2"/>
        <v>106.74157303370787</v>
      </c>
      <c r="G25" s="69">
        <f>'[1]Monthly trend by make 2019'!N17</f>
        <v>1018</v>
      </c>
      <c r="H25" s="36">
        <f t="shared" si="3"/>
        <v>0.14293817993923022</v>
      </c>
      <c r="I25" s="69">
        <f>'[1]Monthly trend by make 2018'!AF17</f>
        <v>341</v>
      </c>
      <c r="J25" s="36">
        <f t="shared" si="4"/>
        <v>4.5668276886360992E-2</v>
      </c>
      <c r="K25" s="38">
        <f t="shared" si="5"/>
        <v>198.53372434017595</v>
      </c>
    </row>
    <row r="26" spans="1:11" ht="14.4">
      <c r="A26" s="39" t="s">
        <v>35</v>
      </c>
      <c r="B26" s="71">
        <f>SUM(B18:B25)</f>
        <v>44551</v>
      </c>
      <c r="C26" s="40">
        <f t="shared" si="0"/>
        <v>25.54354058207004</v>
      </c>
      <c r="D26" s="71">
        <f>SUM(D18:D25)</f>
        <v>46387</v>
      </c>
      <c r="E26" s="40">
        <f t="shared" si="1"/>
        <v>26.986915822604384</v>
      </c>
      <c r="F26" s="41">
        <f t="shared" si="2"/>
        <v>-3.9580054756720635</v>
      </c>
      <c r="G26" s="71">
        <f>SUM(G18:G25)</f>
        <v>178312</v>
      </c>
      <c r="H26" s="40">
        <f t="shared" si="3"/>
        <v>25.036928036664065</v>
      </c>
      <c r="I26" s="71">
        <f>SUM(I18:I25)</f>
        <v>205931</v>
      </c>
      <c r="J26" s="40">
        <f t="shared" si="4"/>
        <v>27.579219728695612</v>
      </c>
      <c r="K26" s="41">
        <f t="shared" si="5"/>
        <v>-13.411773846579681</v>
      </c>
    </row>
    <row r="27" spans="1:11" ht="14.4">
      <c r="A27" s="28" t="s">
        <v>3</v>
      </c>
      <c r="B27" s="67">
        <f>'[1]Monthly trend by make 2019'!E19</f>
        <v>5623</v>
      </c>
      <c r="C27" s="42">
        <f t="shared" si="0"/>
        <v>3.2239754145356971</v>
      </c>
      <c r="D27" s="43">
        <f>'[1]Monthly trend by make 2018'!E19</f>
        <v>5867</v>
      </c>
      <c r="E27" s="44">
        <f t="shared" si="1"/>
        <v>3.4132889630978491</v>
      </c>
      <c r="F27" s="45">
        <f t="shared" si="2"/>
        <v>-4.1588546105334929</v>
      </c>
      <c r="G27" s="72">
        <f>'[1]Monthly trend by make 2019'!N19</f>
        <v>21830</v>
      </c>
      <c r="H27" s="42">
        <f t="shared" si="3"/>
        <v>3.0651674539031388</v>
      </c>
      <c r="I27" s="43">
        <f>'[1]Monthly trend by make 2018'!AF19</f>
        <v>24728</v>
      </c>
      <c r="J27" s="44">
        <f t="shared" si="4"/>
        <v>3.311686659372242</v>
      </c>
      <c r="K27" s="45">
        <f t="shared" si="5"/>
        <v>-11.719508249757361</v>
      </c>
    </row>
    <row r="28" spans="1:11" ht="14.4">
      <c r="A28" s="46" t="s">
        <v>4</v>
      </c>
      <c r="B28" s="67">
        <f>'[1]Monthly trend by make 2019'!E20</f>
        <v>4749</v>
      </c>
      <c r="C28" s="29">
        <f t="shared" si="0"/>
        <v>2.7228631057496044</v>
      </c>
      <c r="D28" s="43">
        <f>'[1]Monthly trend by make 2018'!E20</f>
        <v>5158</v>
      </c>
      <c r="E28" s="32">
        <f t="shared" si="1"/>
        <v>3.0008086708128014</v>
      </c>
      <c r="F28" s="47">
        <f t="shared" si="2"/>
        <v>-7.9294300116324159</v>
      </c>
      <c r="G28" s="73">
        <f>'[1]Monthly trend by make 2019'!N20</f>
        <v>21659</v>
      </c>
      <c r="H28" s="29">
        <f t="shared" si="3"/>
        <v>3.0411572095322073</v>
      </c>
      <c r="I28" s="43">
        <f>'[1]Monthly trend by make 2018'!AF20</f>
        <v>21980</v>
      </c>
      <c r="J28" s="32">
        <f t="shared" si="4"/>
        <v>2.943661952968371</v>
      </c>
      <c r="K28" s="47">
        <f t="shared" si="5"/>
        <v>-1.4604185623293904</v>
      </c>
    </row>
    <row r="29" spans="1:11" ht="14.4">
      <c r="A29" s="46" t="s">
        <v>59</v>
      </c>
      <c r="B29" s="67">
        <f>'[1]Monthly trend by make 2019'!E21</f>
        <v>8643</v>
      </c>
      <c r="C29" s="29">
        <f t="shared" si="0"/>
        <v>4.9555076485562921</v>
      </c>
      <c r="D29" s="43">
        <f>'[1]Monthly trend by make 2018'!E21</f>
        <v>8031</v>
      </c>
      <c r="E29" s="32">
        <f t="shared" si="1"/>
        <v>4.6722556097901524</v>
      </c>
      <c r="F29" s="47">
        <f t="shared" si="2"/>
        <v>7.6204706761299965</v>
      </c>
      <c r="G29" s="73">
        <f>'[1]Monthly trend by make 2019'!N21</f>
        <v>37120</v>
      </c>
      <c r="H29" s="29">
        <f t="shared" si="3"/>
        <v>5.2120483687074906</v>
      </c>
      <c r="I29" s="43">
        <f>'[1]Monthly trend by make 2018'!AF21</f>
        <v>36390</v>
      </c>
      <c r="J29" s="32">
        <f t="shared" si="4"/>
        <v>4.8735149439726584</v>
      </c>
      <c r="K29" s="47">
        <f t="shared" si="5"/>
        <v>2.0060456169277274</v>
      </c>
    </row>
    <row r="30" spans="1:11" ht="14.4">
      <c r="A30" s="46" t="s">
        <v>37</v>
      </c>
      <c r="B30" s="67">
        <f>'[1]Monthly trend by make 2019'!E22</f>
        <v>8483</v>
      </c>
      <c r="C30" s="29">
        <f t="shared" si="0"/>
        <v>4.8637708414558629</v>
      </c>
      <c r="D30" s="43">
        <f>'[1]Monthly trend by make 2018'!E22</f>
        <v>4313</v>
      </c>
      <c r="E30" s="32">
        <f t="shared" si="1"/>
        <v>2.5092066299371099</v>
      </c>
      <c r="F30" s="47">
        <f t="shared" si="2"/>
        <v>96.684442383491771</v>
      </c>
      <c r="G30" s="73">
        <f>'[1]Monthly trend by make 2019'!N22</f>
        <v>30993</v>
      </c>
      <c r="H30" s="29">
        <f t="shared" si="3"/>
        <v>4.3517514841420057</v>
      </c>
      <c r="I30" s="43">
        <f>'[1]Monthly trend by make 2018'!AF22</f>
        <v>22143</v>
      </c>
      <c r="J30" s="32">
        <f t="shared" si="4"/>
        <v>2.9654916571691827</v>
      </c>
      <c r="K30" s="47">
        <f t="shared" si="5"/>
        <v>39.967484080747866</v>
      </c>
    </row>
    <row r="31" spans="1:11" ht="14.4">
      <c r="A31" s="46" t="s">
        <v>5</v>
      </c>
      <c r="B31" s="67">
        <f>'[1]Monthly trend by make 2019'!E23</f>
        <v>10928</v>
      </c>
      <c r="C31" s="29">
        <f t="shared" si="0"/>
        <v>6.265623924959292</v>
      </c>
      <c r="D31" s="43">
        <f>'[1]Monthly trend by make 2018'!E23</f>
        <v>11890</v>
      </c>
      <c r="E31" s="32">
        <f t="shared" si="1"/>
        <v>6.9173352260496719</v>
      </c>
      <c r="F31" s="47">
        <f t="shared" si="2"/>
        <v>-8.0908326324642559</v>
      </c>
      <c r="G31" s="48">
        <f>'[1]Monthly trend by make 2019'!N23</f>
        <v>45879</v>
      </c>
      <c r="H31" s="29">
        <f t="shared" si="3"/>
        <v>6.4419064414852096</v>
      </c>
      <c r="I31" s="43">
        <f>'[1]Monthly trend by make 2018'!AF23</f>
        <v>52852</v>
      </c>
      <c r="J31" s="32">
        <f t="shared" si="4"/>
        <v>7.0781811436890054</v>
      </c>
      <c r="K31" s="47">
        <f t="shared" si="5"/>
        <v>-13.193445848785288</v>
      </c>
    </row>
    <row r="32" spans="1:11" ht="14.4">
      <c r="A32" s="46" t="s">
        <v>6</v>
      </c>
      <c r="B32" s="67">
        <f>'[1]Monthly trend by make 2019'!E24</f>
        <v>745</v>
      </c>
      <c r="C32" s="29">
        <f t="shared" si="0"/>
        <v>0.42714950806137192</v>
      </c>
      <c r="D32" s="43">
        <f>'[1]Monthly trend by make 2018'!E24</f>
        <v>768</v>
      </c>
      <c r="E32" s="32">
        <f t="shared" si="1"/>
        <v>0.44680516851187113</v>
      </c>
      <c r="F32" s="47">
        <f t="shared" si="2"/>
        <v>-2.994791666666667</v>
      </c>
      <c r="G32" s="48">
        <f>'[1]Monthly trend by make 2019'!N24</f>
        <v>3296</v>
      </c>
      <c r="H32" s="29">
        <f t="shared" si="3"/>
        <v>0.46279394998006168</v>
      </c>
      <c r="I32" s="43">
        <f>'[1]Monthly trend by make 2018'!AF24</f>
        <v>3582</v>
      </c>
      <c r="J32" s="32">
        <f t="shared" si="4"/>
        <v>0.47971779415526411</v>
      </c>
      <c r="K32" s="47">
        <f t="shared" si="5"/>
        <v>-7.9843662758235627</v>
      </c>
    </row>
    <row r="33" spans="1:11" ht="14.4">
      <c r="A33" s="46" t="s">
        <v>7</v>
      </c>
      <c r="B33" s="67">
        <f>'[1]Monthly trend by make 2019'!E25</f>
        <v>3733</v>
      </c>
      <c r="C33" s="29">
        <f t="shared" si="0"/>
        <v>2.1403343806618813</v>
      </c>
      <c r="D33" s="43">
        <f>'[1]Monthly trend by make 2018'!E25</f>
        <v>4508</v>
      </c>
      <c r="E33" s="32">
        <f t="shared" si="1"/>
        <v>2.6226532547545771</v>
      </c>
      <c r="F33" s="47">
        <f t="shared" si="2"/>
        <v>-17.191659272404614</v>
      </c>
      <c r="G33" s="48">
        <f>'[1]Monthly trend by make 2019'!N25</f>
        <v>16086</v>
      </c>
      <c r="H33" s="29">
        <f t="shared" si="3"/>
        <v>2.2586479002971092</v>
      </c>
      <c r="I33" s="43">
        <f>'[1]Monthly trend by make 2018'!AF25</f>
        <v>18489</v>
      </c>
      <c r="J33" s="32">
        <f t="shared" si="4"/>
        <v>2.47613129428718</v>
      </c>
      <c r="K33" s="47">
        <f t="shared" si="5"/>
        <v>-12.996917085834822</v>
      </c>
    </row>
    <row r="34" spans="1:11" ht="14.4">
      <c r="A34" s="46" t="s">
        <v>33</v>
      </c>
      <c r="B34" s="67">
        <f>'[1]Monthly trend by make 2019'!E26</f>
        <v>731</v>
      </c>
      <c r="C34" s="29">
        <f t="shared" si="0"/>
        <v>0.41912253744008443</v>
      </c>
      <c r="D34" s="43">
        <f>'[1]Monthly trend by make 2018'!E26</f>
        <v>861</v>
      </c>
      <c r="E34" s="32">
        <f t="shared" si="1"/>
        <v>0.50091048188635556</v>
      </c>
      <c r="F34" s="47">
        <f t="shared" si="2"/>
        <v>-15.098722415795587</v>
      </c>
      <c r="G34" s="48">
        <f>'[1]Monthly trend by make 2019'!N26</f>
        <v>3475</v>
      </c>
      <c r="H34" s="29">
        <f t="shared" si="3"/>
        <v>0.48792748063735264</v>
      </c>
      <c r="I34" s="43">
        <f>'[1]Monthly trend by make 2018'!AF26</f>
        <v>3483</v>
      </c>
      <c r="J34" s="32">
        <f t="shared" si="4"/>
        <v>0.46645926215599803</v>
      </c>
      <c r="K34" s="47">
        <f t="shared" si="5"/>
        <v>-0.22968705139247778</v>
      </c>
    </row>
    <row r="35" spans="1:11" ht="14.4">
      <c r="A35" s="46" t="s">
        <v>8</v>
      </c>
      <c r="B35" s="67">
        <f>'[1]Monthly trend by make 2019'!E27</f>
        <v>4794</v>
      </c>
      <c r="C35" s="29">
        <f t="shared" si="0"/>
        <v>2.7486640827466</v>
      </c>
      <c r="D35" s="43">
        <f>'[1]Monthly trend by make 2018'!E27</f>
        <v>5245</v>
      </c>
      <c r="E35" s="32">
        <f t="shared" si="1"/>
        <v>3.0514233188082867</v>
      </c>
      <c r="F35" s="47">
        <f t="shared" si="2"/>
        <v>-8.5986653956148711</v>
      </c>
      <c r="G35" s="48">
        <f>'[1]Monthly trend by make 2019'!N27</f>
        <v>17298</v>
      </c>
      <c r="H35" s="29">
        <f t="shared" si="3"/>
        <v>2.4288257726805544</v>
      </c>
      <c r="I35" s="43">
        <f>'[1]Monthly trend by make 2018'!AF27</f>
        <v>17996</v>
      </c>
      <c r="J35" s="32">
        <f t="shared" si="4"/>
        <v>2.4101064834221475</v>
      </c>
      <c r="K35" s="47">
        <f t="shared" si="5"/>
        <v>-3.8786396977106024</v>
      </c>
    </row>
    <row r="36" spans="1:11" ht="14.4">
      <c r="A36" s="46" t="s">
        <v>9</v>
      </c>
      <c r="B36" s="67">
        <f>'[1]Monthly trend by make 2019'!E28</f>
        <v>1211</v>
      </c>
      <c r="C36" s="29">
        <f t="shared" si="0"/>
        <v>0.69433295874137102</v>
      </c>
      <c r="D36" s="43">
        <f>'[1]Monthly trend by make 2018'!E28</f>
        <v>1463</v>
      </c>
      <c r="E36" s="32">
        <f t="shared" si="1"/>
        <v>0.85114057491258788</v>
      </c>
      <c r="F36" s="47">
        <f t="shared" si="2"/>
        <v>-17.224880382775119</v>
      </c>
      <c r="G36" s="48">
        <f>'[1]Monthly trend by make 2019'!N28</f>
        <v>6416</v>
      </c>
      <c r="H36" s="29">
        <f t="shared" si="3"/>
        <v>0.90087560166021707</v>
      </c>
      <c r="I36" s="43">
        <f>'[1]Monthly trend by make 2018'!AF28</f>
        <v>7549</v>
      </c>
      <c r="J36" s="32">
        <f t="shared" si="4"/>
        <v>1.010996546085452</v>
      </c>
      <c r="K36" s="47">
        <f t="shared" si="5"/>
        <v>-15.008610411975095</v>
      </c>
    </row>
    <row r="37" spans="1:11" ht="14.4">
      <c r="A37" s="46" t="s">
        <v>54</v>
      </c>
      <c r="B37" s="67">
        <f>'[1]Monthly trend by make 2019'!E29</f>
        <v>108</v>
      </c>
      <c r="C37" s="29">
        <f t="shared" si="0"/>
        <v>6.1922344792789491E-2</v>
      </c>
      <c r="D37" s="43">
        <f>'[1]Monthly trend by make 2018'!E29</f>
        <v>12</v>
      </c>
      <c r="E37" s="32">
        <f t="shared" si="1"/>
        <v>6.9813307579979864E-3</v>
      </c>
      <c r="F37" s="47">
        <f t="shared" si="2"/>
        <v>800</v>
      </c>
      <c r="G37" s="48">
        <f>'[1]Monthly trend by make 2019'!N29</f>
        <v>414</v>
      </c>
      <c r="H37" s="29">
        <f t="shared" si="3"/>
        <v>5.8130065319097549E-2</v>
      </c>
      <c r="I37" s="43">
        <f>'[1]Monthly trend by make 2018'!AF29</f>
        <v>83</v>
      </c>
      <c r="J37" s="32">
        <f t="shared" si="4"/>
        <v>1.1115738948879654E-2</v>
      </c>
      <c r="K37" s="47">
        <f t="shared" si="5"/>
        <v>398.79518072289153</v>
      </c>
    </row>
    <row r="38" spans="1:11" ht="14.4">
      <c r="A38" s="46" t="s">
        <v>10</v>
      </c>
      <c r="B38" s="67">
        <f>'[1]Monthly trend by make 2019'!E30</f>
        <v>833</v>
      </c>
      <c r="C38" s="29">
        <f t="shared" si="0"/>
        <v>0.47760475196660779</v>
      </c>
      <c r="D38" s="43">
        <f>'[1]Monthly trend by make 2018'!E30</f>
        <v>783</v>
      </c>
      <c r="E38" s="32">
        <f t="shared" si="1"/>
        <v>0.45553183195936864</v>
      </c>
      <c r="F38" s="47">
        <f t="shared" si="2"/>
        <v>6.3856960408684547</v>
      </c>
      <c r="G38" s="48">
        <f>'[1]Monthly trend by make 2019'!N30</f>
        <v>4333</v>
      </c>
      <c r="H38" s="29">
        <f t="shared" si="3"/>
        <v>0.60839993484939536</v>
      </c>
      <c r="I38" s="43">
        <f>'[1]Monthly trend by make 2018'!AF30</f>
        <v>4356</v>
      </c>
      <c r="J38" s="32">
        <f t="shared" si="4"/>
        <v>0.58337540796770804</v>
      </c>
      <c r="K38" s="47">
        <f t="shared" si="5"/>
        <v>-0.52800734618916434</v>
      </c>
    </row>
    <row r="39" spans="1:11" ht="14.4">
      <c r="A39" s="46" t="s">
        <v>11</v>
      </c>
      <c r="B39" s="67">
        <f>'[1]Monthly trend by make 2019'!E31</f>
        <v>4555</v>
      </c>
      <c r="C39" s="29">
        <f t="shared" si="0"/>
        <v>2.6116322271403347</v>
      </c>
      <c r="D39" s="43">
        <f>'[1]Monthly trend by make 2018'!E31</f>
        <v>4966</v>
      </c>
      <c r="E39" s="32">
        <f t="shared" si="1"/>
        <v>2.8891073786848338</v>
      </c>
      <c r="F39" s="47">
        <f t="shared" si="2"/>
        <v>-8.2762786951268623</v>
      </c>
      <c r="G39" s="48">
        <f>'[1]Monthly trend by make 2019'!N31</f>
        <v>21733</v>
      </c>
      <c r="H39" s="29">
        <f t="shared" si="3"/>
        <v>3.0515476076810315</v>
      </c>
      <c r="I39" s="43">
        <f>'[1]Monthly trend by make 2018'!AF31</f>
        <v>22926</v>
      </c>
      <c r="J39" s="32">
        <f t="shared" si="4"/>
        <v>3.0703545920724693</v>
      </c>
      <c r="K39" s="47">
        <f t="shared" si="5"/>
        <v>-5.2036988571927072</v>
      </c>
    </row>
    <row r="40" spans="1:11" ht="14.4">
      <c r="A40" s="46" t="s">
        <v>36</v>
      </c>
      <c r="B40" s="67">
        <f>'[1]Monthly trend by make 2019'!E32</f>
        <v>1742</v>
      </c>
      <c r="C40" s="29">
        <f t="shared" si="0"/>
        <v>0.9987844873059194</v>
      </c>
      <c r="D40" s="43">
        <f>'[1]Monthly trend by make 2018'!E32</f>
        <v>2024</v>
      </c>
      <c r="E40" s="32">
        <f t="shared" si="1"/>
        <v>1.1775177878489937</v>
      </c>
      <c r="F40" s="47">
        <f t="shared" si="2"/>
        <v>-13.932806324110672</v>
      </c>
      <c r="G40" s="48">
        <f>'[1]Monthly trend by make 2019'!N32</f>
        <v>7569</v>
      </c>
      <c r="H40" s="29">
        <f t="shared" si="3"/>
        <v>1.0627692376817619</v>
      </c>
      <c r="I40" s="43">
        <f>'[1]Monthly trend by make 2018'!AF32</f>
        <v>7598</v>
      </c>
      <c r="J40" s="32">
        <f t="shared" si="4"/>
        <v>1.0175588498022603</v>
      </c>
      <c r="K40" s="47">
        <f t="shared" si="5"/>
        <v>-0.38167938931297707</v>
      </c>
    </row>
    <row r="41" spans="1:11" ht="14.4">
      <c r="A41" s="46" t="s">
        <v>12</v>
      </c>
      <c r="B41" s="67">
        <f>'[1]Monthly trend by make 2019'!E33</f>
        <v>577</v>
      </c>
      <c r="C41" s="29">
        <f t="shared" si="0"/>
        <v>0.33082586060592162</v>
      </c>
      <c r="D41" s="43">
        <f>'[1]Monthly trend by make 2018'!E33</f>
        <v>422</v>
      </c>
      <c r="E41" s="32">
        <f t="shared" si="1"/>
        <v>0.24551013165626254</v>
      </c>
      <c r="F41" s="47">
        <f t="shared" si="2"/>
        <v>36.729857819905213</v>
      </c>
      <c r="G41" s="48">
        <f>'[1]Monthly trend by make 2019'!N33</f>
        <v>2662</v>
      </c>
      <c r="H41" s="29">
        <f t="shared" si="3"/>
        <v>0.37377351178608131</v>
      </c>
      <c r="I41" s="43">
        <f>'[1]Monthly trend by make 2018'!AF33</f>
        <v>1584</v>
      </c>
      <c r="J41" s="32">
        <f t="shared" si="4"/>
        <v>0.21213651198825748</v>
      </c>
      <c r="K41" s="47">
        <f t="shared" si="5"/>
        <v>68.055555555555557</v>
      </c>
    </row>
    <row r="42" spans="1:11" ht="14.4">
      <c r="A42" s="46" t="s">
        <v>13</v>
      </c>
      <c r="B42" s="67">
        <f>'[1]Monthly trend by make 2019'!E34</f>
        <v>4416</v>
      </c>
      <c r="C42" s="29">
        <f t="shared" si="0"/>
        <v>2.5319358759718367</v>
      </c>
      <c r="D42" s="43">
        <f>'[1]Monthly trend by make 2018'!E34</f>
        <v>4595</v>
      </c>
      <c r="E42" s="32">
        <f t="shared" si="1"/>
        <v>2.6732679027500628</v>
      </c>
      <c r="F42" s="47">
        <f t="shared" si="2"/>
        <v>-3.8955386289445046</v>
      </c>
      <c r="G42" s="48">
        <f>'[1]Monthly trend by make 2019'!N34</f>
        <v>17721</v>
      </c>
      <c r="H42" s="29">
        <f t="shared" si="3"/>
        <v>2.4882195350718064</v>
      </c>
      <c r="I42" s="43">
        <f>'[1]Monthly trend by make 2018'!AF34</f>
        <v>24413</v>
      </c>
      <c r="J42" s="32">
        <f t="shared" si="4"/>
        <v>3.2695004211927587</v>
      </c>
      <c r="K42" s="47">
        <f t="shared" si="5"/>
        <v>-27.411624953917997</v>
      </c>
    </row>
    <row r="43" spans="1:11" ht="14.4">
      <c r="A43" s="46" t="s">
        <v>14</v>
      </c>
      <c r="B43" s="67">
        <f>'[1]Monthly trend by make 2019'!E35</f>
        <v>9964</v>
      </c>
      <c r="C43" s="29">
        <f t="shared" si="0"/>
        <v>5.7129096621792081</v>
      </c>
      <c r="D43" s="43">
        <f>'[1]Monthly trend by make 2018'!E35</f>
        <v>8185</v>
      </c>
      <c r="E43" s="32">
        <f t="shared" si="1"/>
        <v>4.7618493545177936</v>
      </c>
      <c r="F43" s="47">
        <f t="shared" si="2"/>
        <v>21.734880879657911</v>
      </c>
      <c r="G43" s="48">
        <f>'[1]Monthly trend by make 2019'!N35</f>
        <v>40316</v>
      </c>
      <c r="H43" s="29">
        <f t="shared" si="3"/>
        <v>5.6608012401080599</v>
      </c>
      <c r="I43" s="43">
        <f>'[1]Monthly trend by make 2018'!AF35</f>
        <v>36381</v>
      </c>
      <c r="J43" s="32">
        <f t="shared" si="4"/>
        <v>4.8723096228818159</v>
      </c>
      <c r="K43" s="47">
        <f t="shared" si="5"/>
        <v>10.816085319260054</v>
      </c>
    </row>
    <row r="44" spans="1:11" ht="14.4">
      <c r="A44" s="46" t="s">
        <v>15</v>
      </c>
      <c r="B44" s="67">
        <f>'[1]Monthly trend by make 2019'!E36</f>
        <v>10195</v>
      </c>
      <c r="C44" s="29">
        <f t="shared" si="0"/>
        <v>5.8453546774304517</v>
      </c>
      <c r="D44" s="43">
        <f>'[1]Monthly trend by make 2018'!E36</f>
        <v>9550</v>
      </c>
      <c r="E44" s="32">
        <f t="shared" si="1"/>
        <v>5.5559757282400648</v>
      </c>
      <c r="F44" s="47">
        <f t="shared" si="2"/>
        <v>6.7539267015706814</v>
      </c>
      <c r="G44" s="48">
        <f>'[1]Monthly trend by make 2019'!N36</f>
        <v>43755</v>
      </c>
      <c r="H44" s="29">
        <f t="shared" si="3"/>
        <v>6.1436739324567951</v>
      </c>
      <c r="I44" s="43">
        <f>'[1]Monthly trend by make 2018'!AF36</f>
        <v>43453</v>
      </c>
      <c r="J44" s="32">
        <f t="shared" si="4"/>
        <v>5.8194241511526217</v>
      </c>
      <c r="K44" s="47">
        <f t="shared" si="5"/>
        <v>0.69500379720617678</v>
      </c>
    </row>
    <row r="45" spans="1:11" ht="14.4">
      <c r="A45" s="46" t="s">
        <v>38</v>
      </c>
      <c r="B45" s="67">
        <f>'[1]Monthly trend by make 2019'!E37</f>
        <v>787</v>
      </c>
      <c r="C45" s="29">
        <f t="shared" si="0"/>
        <v>0.45123041992523444</v>
      </c>
      <c r="D45" s="43">
        <f>'[1]Monthly trend by make 2018'!E37</f>
        <v>316</v>
      </c>
      <c r="E45" s="32">
        <f t="shared" si="1"/>
        <v>0.18384170996061366</v>
      </c>
      <c r="F45" s="47">
        <f t="shared" si="2"/>
        <v>149.0506329113924</v>
      </c>
      <c r="G45" s="48">
        <f>'[1]Monthly trend by make 2019'!N37</f>
        <v>1805</v>
      </c>
      <c r="H45" s="29">
        <f t="shared" si="3"/>
        <v>0.2534414683598335</v>
      </c>
      <c r="I45" s="43">
        <f>'[1]Monthly trend by make 2018'!AF37</f>
        <v>1811</v>
      </c>
      <c r="J45" s="32">
        <f t="shared" si="4"/>
        <v>0.24253738839061512</v>
      </c>
      <c r="K45" s="47">
        <f t="shared" si="5"/>
        <v>-0.33130866924351188</v>
      </c>
    </row>
    <row r="46" spans="1:11" ht="14.4">
      <c r="A46" s="46" t="s">
        <v>16</v>
      </c>
      <c r="B46" s="67">
        <f>'[1]Monthly trend by make 2019'!E38</f>
        <v>9414</v>
      </c>
      <c r="C46" s="29">
        <f t="shared" si="0"/>
        <v>5.3975643877714834</v>
      </c>
      <c r="D46" s="43">
        <f>'[1]Monthly trend by make 2018'!E38</f>
        <v>12312</v>
      </c>
      <c r="E46" s="32">
        <f t="shared" si="1"/>
        <v>7.162845357705935</v>
      </c>
      <c r="F46" s="47">
        <f t="shared" si="2"/>
        <v>-23.538011695906434</v>
      </c>
      <c r="G46" s="48">
        <f>'[1]Monthly trend by make 2019'!N38</f>
        <v>39784</v>
      </c>
      <c r="H46" s="29">
        <f t="shared" si="3"/>
        <v>5.5861027020651619</v>
      </c>
      <c r="I46" s="43">
        <f>'[1]Monthly trend by make 2018'!AF38</f>
        <v>45677</v>
      </c>
      <c r="J46" s="32">
        <f t="shared" si="4"/>
        <v>6.1172723851563369</v>
      </c>
      <c r="K46" s="47">
        <f t="shared" si="5"/>
        <v>-12.901460253519275</v>
      </c>
    </row>
    <row r="47" spans="1:11" ht="14.4">
      <c r="A47" s="46" t="s">
        <v>17</v>
      </c>
      <c r="B47" s="67">
        <f>'[1]Monthly trend by make 2019'!E39</f>
        <v>2546</v>
      </c>
      <c r="C47" s="29">
        <f t="shared" si="0"/>
        <v>1.4597619429855744</v>
      </c>
      <c r="D47" s="43">
        <f>'[1]Monthly trend by make 2018'!E39</f>
        <v>2069</v>
      </c>
      <c r="E47" s="32">
        <f t="shared" si="1"/>
        <v>1.2036977781914864</v>
      </c>
      <c r="F47" s="47">
        <f t="shared" si="2"/>
        <v>23.054615756404058</v>
      </c>
      <c r="G47" s="48">
        <f>'[1]Monthly trend by make 2019'!N39</f>
        <v>9571</v>
      </c>
      <c r="H47" s="29">
        <f t="shared" si="3"/>
        <v>1.3438716308431948</v>
      </c>
      <c r="I47" s="43">
        <f>'[1]Monthly trend by make 2018'!AF39</f>
        <v>8403</v>
      </c>
      <c r="J47" s="32">
        <f t="shared" si="4"/>
        <v>1.125368125149828</v>
      </c>
      <c r="K47" s="47">
        <f t="shared" si="5"/>
        <v>13.899797691300725</v>
      </c>
    </row>
    <row r="48" spans="1:11" ht="14.4">
      <c r="A48" s="46" t="s">
        <v>18</v>
      </c>
      <c r="B48" s="67">
        <f>'[1]Monthly trend by make 2019'!E40</f>
        <v>2363</v>
      </c>
      <c r="C48" s="29">
        <f t="shared" si="0"/>
        <v>1.354837969864459</v>
      </c>
      <c r="D48" s="43">
        <f>'[1]Monthly trend by make 2018'!E40</f>
        <v>2490</v>
      </c>
      <c r="E48" s="32">
        <f t="shared" si="1"/>
        <v>1.4486261322845824</v>
      </c>
      <c r="F48" s="47">
        <f t="shared" si="2"/>
        <v>-5.1004016064257032</v>
      </c>
      <c r="G48" s="48">
        <f>'[1]Monthly trend by make 2019'!N40</f>
        <v>9354</v>
      </c>
      <c r="H48" s="29">
        <f t="shared" si="3"/>
        <v>1.3134024903256969</v>
      </c>
      <c r="I48" s="43">
        <f>'[1]Monthly trend by make 2018'!AF40</f>
        <v>9824</v>
      </c>
      <c r="J48" s="32">
        <f t="shared" si="4"/>
        <v>1.3156749329372739</v>
      </c>
      <c r="K48" s="47">
        <f t="shared" si="5"/>
        <v>-4.7842019543973944</v>
      </c>
    </row>
    <row r="49" spans="1:11" ht="14.4">
      <c r="A49" s="49" t="s">
        <v>19</v>
      </c>
      <c r="B49" s="67">
        <f>'[1]Monthly trend by make 2019'!E41</f>
        <v>3116</v>
      </c>
      <c r="C49" s="29">
        <f t="shared" si="0"/>
        <v>1.7865743182808522</v>
      </c>
      <c r="D49" s="43">
        <f>'[1]Monthly trend by make 2018'!E41</f>
        <v>2187</v>
      </c>
      <c r="E49" s="32">
        <f t="shared" si="1"/>
        <v>1.2723475306451331</v>
      </c>
      <c r="F49" s="47">
        <f t="shared" si="2"/>
        <v>42.478280749885691</v>
      </c>
      <c r="G49" s="48">
        <f>'[1]Monthly trend by make 2019'!N41</f>
        <v>8731</v>
      </c>
      <c r="H49" s="29">
        <f t="shared" si="3"/>
        <v>1.2259265707754607</v>
      </c>
      <c r="I49" s="43">
        <f>'[1]Monthly trend by make 2018'!AF41</f>
        <v>8611</v>
      </c>
      <c r="J49" s="32">
        <f t="shared" si="4"/>
        <v>1.1532244348048517</v>
      </c>
      <c r="K49" s="47">
        <f t="shared" si="5"/>
        <v>1.3935663685983046</v>
      </c>
    </row>
    <row r="50" spans="1:11" ht="14.4">
      <c r="A50" s="46" t="s">
        <v>47</v>
      </c>
      <c r="B50" s="67">
        <f>'[1]Monthly trend by make 2019'!E42</f>
        <v>210</v>
      </c>
      <c r="C50" s="29">
        <f t="shared" si="0"/>
        <v>0.12040455931931289</v>
      </c>
      <c r="D50" s="43">
        <f>'[1]Monthly trend by make 2018'!E42</f>
        <v>188</v>
      </c>
      <c r="E50" s="32">
        <f t="shared" si="1"/>
        <v>0.10937418187530179</v>
      </c>
      <c r="F50" s="47">
        <f t="shared" si="2"/>
        <v>11.702127659574469</v>
      </c>
      <c r="G50" s="48">
        <f>'[1]Monthly trend by make 2019'!N42</f>
        <v>970</v>
      </c>
      <c r="H50" s="29">
        <f t="shared" si="3"/>
        <v>0.13619846222107396</v>
      </c>
      <c r="I50" s="43">
        <f>'[1]Monthly trend by make 2018'!AF42</f>
        <v>862</v>
      </c>
      <c r="J50" s="32">
        <f t="shared" si="4"/>
        <v>0.11544297558956941</v>
      </c>
      <c r="K50" s="47">
        <f t="shared" si="5"/>
        <v>12.529002320185615</v>
      </c>
    </row>
    <row r="51" spans="1:11" ht="14.4">
      <c r="A51" s="46" t="s">
        <v>39</v>
      </c>
      <c r="B51" s="67">
        <f>'[1]Monthly trend by make 2019'!E43</f>
        <v>128</v>
      </c>
      <c r="C51" s="29">
        <f t="shared" si="0"/>
        <v>7.3389445680343099E-2</v>
      </c>
      <c r="D51" s="43">
        <f>'[1]Monthly trend by make 2018'!E43</f>
        <v>251</v>
      </c>
      <c r="E51" s="32">
        <f t="shared" si="1"/>
        <v>0.14602616835479124</v>
      </c>
      <c r="F51" s="47">
        <f t="shared" si="2"/>
        <v>-49.003984063745023</v>
      </c>
      <c r="G51" s="48">
        <f>'[1]Monthly trend by make 2019'!N43</f>
        <v>812</v>
      </c>
      <c r="H51" s="29">
        <f t="shared" si="3"/>
        <v>0.11401355806547636</v>
      </c>
      <c r="I51" s="43">
        <f>'[1]Monthly trend by make 2018'!AF43</f>
        <v>1042</v>
      </c>
      <c r="J51" s="32">
        <f t="shared" si="4"/>
        <v>0.13954939740641686</v>
      </c>
      <c r="K51" s="47">
        <f t="shared" si="5"/>
        <v>-22.072936660268713</v>
      </c>
    </row>
    <row r="52" spans="1:11" ht="14.4">
      <c r="A52" s="46" t="s">
        <v>20</v>
      </c>
      <c r="B52" s="67">
        <f>'[1]Monthly trend by make 2019'!E44</f>
        <v>3401</v>
      </c>
      <c r="C52" s="29">
        <f t="shared" si="0"/>
        <v>1.9499805059284911</v>
      </c>
      <c r="D52" s="43">
        <f>'[1]Monthly trend by make 2018'!E44</f>
        <v>2894</v>
      </c>
      <c r="E52" s="32">
        <f t="shared" si="1"/>
        <v>1.6836642678038478</v>
      </c>
      <c r="F52" s="47">
        <f t="shared" si="2"/>
        <v>17.519004837595023</v>
      </c>
      <c r="G52" s="48">
        <f>'[1]Monthly trend by make 2019'!N44</f>
        <v>13157</v>
      </c>
      <c r="H52" s="29">
        <f t="shared" si="3"/>
        <v>1.8473847087037836</v>
      </c>
      <c r="I52" s="43">
        <f>'[1]Monthly trend by make 2018'!AF44</f>
        <v>12014</v>
      </c>
      <c r="J52" s="32">
        <f t="shared" si="4"/>
        <v>1.6089697317089178</v>
      </c>
      <c r="K52" s="47">
        <f t="shared" si="5"/>
        <v>9.5139004494756119</v>
      </c>
    </row>
    <row r="53" spans="1:11" ht="14.4">
      <c r="A53" s="46" t="s">
        <v>21</v>
      </c>
      <c r="B53" s="67">
        <f>'[1]Monthly trend by make 2019'!E45</f>
        <v>8169</v>
      </c>
      <c r="C53" s="29">
        <f t="shared" si="0"/>
        <v>4.6837373575212711</v>
      </c>
      <c r="D53" s="50">
        <f>'[1]Monthly trend by make 2018'!E45</f>
        <v>7684</v>
      </c>
      <c r="E53" s="32">
        <f t="shared" si="1"/>
        <v>4.4703787953713778</v>
      </c>
      <c r="F53" s="47">
        <f t="shared" si="2"/>
        <v>6.3118167621030716</v>
      </c>
      <c r="G53" s="51">
        <f>'[1]Monthly trend by make 2019'!N45</f>
        <v>33344</v>
      </c>
      <c r="H53" s="29">
        <f t="shared" si="3"/>
        <v>4.6818572415458659</v>
      </c>
      <c r="I53" s="50">
        <f>'[1]Monthly trend by make 2018'!AF45</f>
        <v>32580</v>
      </c>
      <c r="J53" s="32">
        <f t="shared" si="4"/>
        <v>4.3632623488493874</v>
      </c>
      <c r="K53" s="47">
        <f t="shared" si="5"/>
        <v>2.34499693063229</v>
      </c>
    </row>
    <row r="54" spans="1:11" ht="14.4">
      <c r="A54" s="46" t="s">
        <v>45</v>
      </c>
      <c r="B54" s="67">
        <f>'[1]Monthly trend by make 2019'!E46</f>
        <v>422</v>
      </c>
      <c r="C54" s="36">
        <f t="shared" si="0"/>
        <v>0.24195582872738117</v>
      </c>
      <c r="D54" s="52">
        <f>'[1]Monthly trend by make 2018'!E46</f>
        <v>204</v>
      </c>
      <c r="E54" s="36">
        <f t="shared" si="1"/>
        <v>0.11868262288596577</v>
      </c>
      <c r="F54" s="53">
        <f t="shared" si="2"/>
        <v>106.86274509803921</v>
      </c>
      <c r="G54" s="52">
        <f>'[1]Monthly trend by make 2019'!N46</f>
        <v>1748</v>
      </c>
      <c r="H54" s="36">
        <f t="shared" si="3"/>
        <v>0.24543805356952297</v>
      </c>
      <c r="I54" s="52">
        <f>'[1]Monthly trend by make 2018'!AF46</f>
        <v>1267</v>
      </c>
      <c r="J54" s="36">
        <f t="shared" si="4"/>
        <v>0.16968242467747616</v>
      </c>
      <c r="K54" s="53">
        <f t="shared" si="5"/>
        <v>37.963693764798741</v>
      </c>
    </row>
    <row r="55" spans="1:11" ht="14.4">
      <c r="A55" s="46" t="s">
        <v>22</v>
      </c>
      <c r="B55" s="67">
        <f>'[1]Monthly trend by make 2019'!E47</f>
        <v>15237</v>
      </c>
      <c r="C55" s="36">
        <f t="shared" si="0"/>
        <v>8.7362108111827173</v>
      </c>
      <c r="D55" s="52">
        <f>'[1]Monthly trend by make 2018'!E47</f>
        <v>14453</v>
      </c>
      <c r="E55" s="36">
        <f t="shared" si="1"/>
        <v>8.4084311204454085</v>
      </c>
      <c r="F55" s="53">
        <f>IF(B55&lt;&gt;0,IF(D55&lt;&gt;0,(B55-D55)/D55*100,"-"),"-")</f>
        <v>5.4244793468484049</v>
      </c>
      <c r="G55" s="52">
        <f>'[1]Monthly trend by make 2019'!N47</f>
        <v>63698</v>
      </c>
      <c r="H55" s="36">
        <f t="shared" si="3"/>
        <v>8.9438862335649176</v>
      </c>
      <c r="I55" s="52">
        <f>'[1]Monthly trend by make 2018'!AF47</f>
        <v>62299</v>
      </c>
      <c r="J55" s="36">
        <f t="shared" si="4"/>
        <v>8.3433665153765482</v>
      </c>
      <c r="K55" s="53">
        <f>IF(G55&lt;&gt;0,IF(I55&lt;&gt;0,(G55-I55)/I55*100,"-"),"-")</f>
        <v>2.2456219200950258</v>
      </c>
    </row>
    <row r="56" spans="1:11" ht="14.4">
      <c r="A56" s="46" t="s">
        <v>23</v>
      </c>
      <c r="B56" s="67">
        <f>'[1]Monthly trend by make 2019'!E48</f>
        <v>1777</v>
      </c>
      <c r="C56" s="29">
        <f t="shared" si="0"/>
        <v>1.0188519138591381</v>
      </c>
      <c r="D56" s="50">
        <f>'[1]Monthly trend by make 2018'!E48</f>
        <v>1677</v>
      </c>
      <c r="E56" s="32">
        <f t="shared" si="1"/>
        <v>0.97564097343021872</v>
      </c>
      <c r="F56" s="47">
        <f>IF(B56&lt;&gt;0,IF(D56&lt;&gt;0,(B56-D56)/D56*100,"-"),"-")</f>
        <v>5.9630292188431726</v>
      </c>
      <c r="G56" s="50">
        <f>'[1]Monthly trend by make 2019'!N48</f>
        <v>7467</v>
      </c>
      <c r="H56" s="29">
        <f t="shared" si="3"/>
        <v>1.0484473375306798</v>
      </c>
      <c r="I56" s="52">
        <f>'[1]Monthly trend by make 2018'!AF48</f>
        <v>5803</v>
      </c>
      <c r="J56" s="32">
        <f t="shared" si="4"/>
        <v>0.77716425446203174</v>
      </c>
      <c r="K56" s="47">
        <f>IF(G56&lt;&gt;0,IF(I56&lt;&gt;0,(G56-I56)/I56*100,"-"),"-")</f>
        <v>28.674823367223851</v>
      </c>
    </row>
    <row r="57" spans="1:11" ht="14.4">
      <c r="A57" s="46" t="s">
        <v>48</v>
      </c>
      <c r="B57" s="67">
        <f>'[1]Monthly trend by make 2019'!E49</f>
        <v>261</v>
      </c>
      <c r="C57" s="29">
        <f t="shared" si="0"/>
        <v>0.14964566658257458</v>
      </c>
      <c r="D57" s="50">
        <f>'[1]Monthly trend by make 2018'!E49</f>
        <v>134</v>
      </c>
      <c r="E57" s="32">
        <f t="shared" si="1"/>
        <v>7.7958193464310863E-2</v>
      </c>
      <c r="F57" s="47">
        <f>IF(B57&lt;&gt;0,IF(D57&lt;&gt;0,(B57-D57)/D57*100,"-"),"-")</f>
        <v>94.776119402985074</v>
      </c>
      <c r="G57" s="50">
        <f>'[1]Monthly trend by make 2019'!N49</f>
        <v>888</v>
      </c>
      <c r="H57" s="29">
        <f t="shared" si="3"/>
        <v>0.12468477778589039</v>
      </c>
      <c r="I57" s="50">
        <f>'[1]Monthly trend by make 2018'!AF49</f>
        <v>579</v>
      </c>
      <c r="J57" s="32">
        <f t="shared" si="4"/>
        <v>7.7542323510859282E-2</v>
      </c>
      <c r="K57" s="47">
        <f>IF(G57&lt;&gt;0,IF(I57&lt;&gt;0,(G57-I57)/I57*100,"-"),"-")</f>
        <v>53.367875647668392</v>
      </c>
    </row>
    <row r="58" spans="1:11" ht="14.4">
      <c r="A58" s="39" t="s">
        <v>28</v>
      </c>
      <c r="B58" s="54">
        <f>SUM(B27:B57)</f>
        <v>129861</v>
      </c>
      <c r="C58" s="40">
        <f t="shared" si="0"/>
        <v>74.456459417929949</v>
      </c>
      <c r="D58" s="55">
        <f>SUM(D27:D57)</f>
        <v>125500</v>
      </c>
      <c r="E58" s="56">
        <f t="shared" si="1"/>
        <v>73.013084177395612</v>
      </c>
      <c r="F58" s="41">
        <f t="shared" si="2"/>
        <v>3.4749003984063749</v>
      </c>
      <c r="G58" s="54">
        <f>SUM(G27:G57)</f>
        <v>533884</v>
      </c>
      <c r="H58" s="40">
        <f t="shared" si="3"/>
        <v>74.963071963335935</v>
      </c>
      <c r="I58" s="55">
        <f>SUM(I27:I57)</f>
        <v>540758</v>
      </c>
      <c r="J58" s="56">
        <f t="shared" si="4"/>
        <v>72.42078027130438</v>
      </c>
      <c r="K58" s="41">
        <f>IF(G58&lt;&gt;0,IF(I58&lt;&gt;0,(G58-I58)/I58*100,"-"),"-")</f>
        <v>-1.27117860484727</v>
      </c>
    </row>
    <row r="59" spans="1:11" ht="14.4">
      <c r="A59" s="57"/>
      <c r="B59" s="58"/>
      <c r="C59" s="59"/>
      <c r="D59" s="58"/>
      <c r="E59" s="59"/>
      <c r="F59" s="60"/>
      <c r="G59" s="58"/>
      <c r="H59" s="59"/>
      <c r="I59" s="58"/>
      <c r="J59" s="59"/>
      <c r="K59" s="60"/>
    </row>
    <row r="60" spans="1:11" ht="14.4">
      <c r="A60" s="39" t="s">
        <v>34</v>
      </c>
      <c r="B60" s="54">
        <f>+B58+B26</f>
        <v>174412</v>
      </c>
      <c r="C60" s="40">
        <f>B60/B$60*100</f>
        <v>100</v>
      </c>
      <c r="D60" s="54">
        <f>+D58+D26</f>
        <v>171887</v>
      </c>
      <c r="E60" s="40">
        <f>D60/D$60*100</f>
        <v>100</v>
      </c>
      <c r="F60" s="41">
        <f t="shared" si="2"/>
        <v>1.4689883469954097</v>
      </c>
      <c r="G60" s="54">
        <f>+G58+G26</f>
        <v>712196</v>
      </c>
      <c r="H60" s="40">
        <f>G60/G$60*100</f>
        <v>100</v>
      </c>
      <c r="I60" s="54">
        <f>+I58+I26</f>
        <v>746689</v>
      </c>
      <c r="J60" s="40">
        <f>I60/I$60*100</f>
        <v>100</v>
      </c>
      <c r="K60" s="41">
        <f>IF(G60&lt;&gt;0,IF(I60&lt;&gt;0,(G60-I60)/I60*100,"-"),"-")</f>
        <v>-4.6194600429362156</v>
      </c>
    </row>
    <row r="61" spans="1:11">
      <c r="A61" s="61"/>
      <c r="B61" s="74"/>
      <c r="C61" s="62"/>
      <c r="D61" s="74"/>
      <c r="E61" s="62"/>
      <c r="F61" s="62"/>
    </row>
    <row r="62" spans="1:11">
      <c r="A62" s="64" t="s">
        <v>50</v>
      </c>
      <c r="B62" s="74"/>
      <c r="C62" s="62"/>
      <c r="D62" s="74"/>
      <c r="E62" s="62"/>
      <c r="F62" s="62"/>
    </row>
    <row r="63" spans="1:11">
      <c r="A63" s="63" t="s">
        <v>60</v>
      </c>
    </row>
    <row r="64" spans="1:11">
      <c r="A64" s="63"/>
      <c r="B64" s="7"/>
    </row>
    <row r="65" spans="1:11">
      <c r="A65" s="63"/>
      <c r="B65" s="7"/>
    </row>
    <row r="66" spans="1:11">
      <c r="A66" s="76" t="s">
        <v>40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</row>
    <row r="67" spans="1:11" s="3" customFormat="1" ht="11.4">
      <c r="A67" s="10"/>
      <c r="B67" s="4"/>
      <c r="C67" s="4"/>
      <c r="D67" s="5"/>
      <c r="E67" s="4"/>
      <c r="F67" s="4"/>
    </row>
    <row r="68" spans="1:11" s="3" customFormat="1" ht="11.4">
      <c r="A68" s="75" t="s">
        <v>41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</row>
    <row r="69" spans="1:11" s="3" customFormat="1" ht="11.4">
      <c r="A69" s="75" t="s">
        <v>42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</row>
    <row r="70" spans="1:11" s="6" customFormat="1" ht="10.199999999999999">
      <c r="A70" s="75" t="s">
        <v>43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</row>
    <row r="71" spans="1:11" s="3" customFormat="1">
      <c r="A71" s="1"/>
      <c r="B71" s="1"/>
      <c r="C71" s="1"/>
      <c r="D71" s="2"/>
      <c r="E71" s="1"/>
      <c r="F71" s="1"/>
      <c r="G71" s="1"/>
      <c r="H71" s="1"/>
      <c r="I71" s="1"/>
      <c r="J71" s="1"/>
      <c r="K71" s="1"/>
    </row>
    <row r="72" spans="1:11">
      <c r="D72" s="2"/>
    </row>
    <row r="78" spans="1:11">
      <c r="B78" s="2"/>
    </row>
  </sheetData>
  <mergeCells count="8">
    <mergeCell ref="A69:K69"/>
    <mergeCell ref="A70:K70"/>
    <mergeCell ref="A66:K66"/>
    <mergeCell ref="A68:K68"/>
    <mergeCell ref="B14:E14"/>
    <mergeCell ref="B15:E15"/>
    <mergeCell ref="G14:J14"/>
    <mergeCell ref="G15:J15"/>
  </mergeCells>
  <phoneticPr fontId="4" type="noConversion"/>
  <printOptions horizontalCentered="1" verticalCentered="1"/>
  <pageMargins left="0.51181102362204722" right="0.15748031496062992" top="0.31496062992125984" bottom="0.31496062992125984" header="0.19685039370078741" footer="0.15748031496062992"/>
  <pageSetup paperSize="9" scale="83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76129" r:id="rId4">
          <objectPr defaultSize="0" autoPict="0" r:id="rId5">
            <anchor moveWithCells="1">
              <from>
                <xdr:col>0</xdr:col>
                <xdr:colOff>22860</xdr:colOff>
                <xdr:row>0</xdr:row>
                <xdr:rowOff>160020</xdr:rowOff>
              </from>
              <to>
                <xdr:col>1</xdr:col>
                <xdr:colOff>137160</xdr:colOff>
                <xdr:row>3</xdr:row>
                <xdr:rowOff>30480</xdr:rowOff>
              </to>
            </anchor>
          </objectPr>
        </oleObject>
      </mc:Choice>
      <mc:Fallback>
        <oleObject progId="MSPhotoEd.3" shapeId="17612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mercato 2019</vt:lpstr>
      <vt:lpstr>'mercato 2019'!Area_stampa</vt:lpstr>
    </vt:vector>
  </TitlesOfParts>
  <Company>ANFIA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 Saglietto</dc:creator>
  <cp:lastModifiedBy>donato silvio</cp:lastModifiedBy>
  <cp:lastPrinted>2019-04-01T13:01:53Z</cp:lastPrinted>
  <dcterms:created xsi:type="dcterms:W3CDTF">2001-01-02T10:32:52Z</dcterms:created>
  <dcterms:modified xsi:type="dcterms:W3CDTF">2019-05-02T10:03:11Z</dcterms:modified>
</cp:coreProperties>
</file>