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DC5B9FDB-8027-497B-9761-36651E1A003E}" xr6:coauthVersionLast="43" xr6:coauthVersionMax="43" xr10:uidLastSave="{00000000-0000-0000-0000-000000000000}"/>
  <bookViews>
    <workbookView xWindow="-108" yWindow="-108" windowWidth="23256" windowHeight="12576" tabRatio="767" xr2:uid="{00000000-000D-0000-FFFF-FFFF00000000}"/>
  </bookViews>
  <sheets>
    <sheet name="mercato 2019" sheetId="32" r:id="rId1"/>
  </sheets>
  <externalReferences>
    <externalReference r:id="rId2"/>
  </externalReferences>
  <definedNames>
    <definedName name="_xlnm.Print_Area" localSheetId="0">'mercato 2019'!$A$1:$K$71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32" l="1"/>
  <c r="G57" i="32"/>
  <c r="K57" i="32" s="1"/>
  <c r="D57" i="32"/>
  <c r="B57" i="32"/>
  <c r="F57" i="32" s="1"/>
  <c r="I56" i="32"/>
  <c r="G56" i="32"/>
  <c r="K56" i="32" s="1"/>
  <c r="D56" i="32"/>
  <c r="B56" i="32"/>
  <c r="I55" i="32"/>
  <c r="G55" i="32"/>
  <c r="K55" i="32" s="1"/>
  <c r="D55" i="32"/>
  <c r="B55" i="32"/>
  <c r="I54" i="32"/>
  <c r="G54" i="32"/>
  <c r="K54" i="32" s="1"/>
  <c r="D54" i="32"/>
  <c r="B54" i="32"/>
  <c r="I53" i="32"/>
  <c r="G53" i="32"/>
  <c r="K53" i="32" s="1"/>
  <c r="D53" i="32"/>
  <c r="B53" i="32"/>
  <c r="F53" i="32" s="1"/>
  <c r="I52" i="32"/>
  <c r="G52" i="32"/>
  <c r="K52" i="32" s="1"/>
  <c r="D52" i="32"/>
  <c r="B52" i="32"/>
  <c r="I51" i="32"/>
  <c r="G51" i="32"/>
  <c r="K51" i="32" s="1"/>
  <c r="D51" i="32"/>
  <c r="B51" i="32"/>
  <c r="F51" i="32" s="1"/>
  <c r="I50" i="32"/>
  <c r="G50" i="32"/>
  <c r="K50" i="32" s="1"/>
  <c r="D50" i="32"/>
  <c r="B50" i="32"/>
  <c r="I49" i="32"/>
  <c r="G49" i="32"/>
  <c r="K49" i="32" s="1"/>
  <c r="D49" i="32"/>
  <c r="B49" i="32"/>
  <c r="I48" i="32"/>
  <c r="G48" i="32"/>
  <c r="K48" i="32" s="1"/>
  <c r="D48" i="32"/>
  <c r="B48" i="32"/>
  <c r="I47" i="32"/>
  <c r="G47" i="32"/>
  <c r="K47" i="32" s="1"/>
  <c r="D47" i="32"/>
  <c r="B47" i="32"/>
  <c r="F47" i="32" s="1"/>
  <c r="I46" i="32"/>
  <c r="G46" i="32"/>
  <c r="K46" i="32" s="1"/>
  <c r="F46" i="32"/>
  <c r="D46" i="32"/>
  <c r="B46" i="32"/>
  <c r="I45" i="32"/>
  <c r="G45" i="32"/>
  <c r="K45" i="32" s="1"/>
  <c r="D45" i="32"/>
  <c r="B45" i="32"/>
  <c r="F45" i="32" s="1"/>
  <c r="I44" i="32"/>
  <c r="G44" i="32"/>
  <c r="K44" i="32" s="1"/>
  <c r="F44" i="32"/>
  <c r="D44" i="32"/>
  <c r="B44" i="32"/>
  <c r="I43" i="32"/>
  <c r="G43" i="32"/>
  <c r="K43" i="32" s="1"/>
  <c r="D43" i="32"/>
  <c r="B43" i="32"/>
  <c r="F43" i="32" s="1"/>
  <c r="I42" i="32"/>
  <c r="G42" i="32"/>
  <c r="K42" i="32" s="1"/>
  <c r="D42" i="32"/>
  <c r="B42" i="32"/>
  <c r="I41" i="32"/>
  <c r="G41" i="32"/>
  <c r="K41" i="32" s="1"/>
  <c r="D41" i="32"/>
  <c r="B41" i="32"/>
  <c r="I40" i="32"/>
  <c r="G40" i="32"/>
  <c r="K40" i="32" s="1"/>
  <c r="D40" i="32"/>
  <c r="B40" i="32"/>
  <c r="I39" i="32"/>
  <c r="G39" i="32"/>
  <c r="K39" i="32" s="1"/>
  <c r="D39" i="32"/>
  <c r="B39" i="32"/>
  <c r="F39" i="32" s="1"/>
  <c r="I38" i="32"/>
  <c r="G38" i="32"/>
  <c r="K38" i="32" s="1"/>
  <c r="F38" i="32"/>
  <c r="D38" i="32"/>
  <c r="B38" i="32"/>
  <c r="I37" i="32"/>
  <c r="G37" i="32"/>
  <c r="K37" i="32" s="1"/>
  <c r="D37" i="32"/>
  <c r="B37" i="32"/>
  <c r="F37" i="32" s="1"/>
  <c r="I36" i="32"/>
  <c r="G36" i="32"/>
  <c r="K36" i="32" s="1"/>
  <c r="F36" i="32"/>
  <c r="D36" i="32"/>
  <c r="B36" i="32"/>
  <c r="I35" i="32"/>
  <c r="G35" i="32"/>
  <c r="K35" i="32" s="1"/>
  <c r="D35" i="32"/>
  <c r="B35" i="32"/>
  <c r="F35" i="32" s="1"/>
  <c r="I34" i="32"/>
  <c r="G34" i="32"/>
  <c r="K34" i="32" s="1"/>
  <c r="F34" i="32"/>
  <c r="D34" i="32"/>
  <c r="B34" i="32"/>
  <c r="K33" i="32"/>
  <c r="I33" i="32"/>
  <c r="G33" i="32"/>
  <c r="D33" i="32"/>
  <c r="F33" i="32" s="1"/>
  <c r="B33" i="32"/>
  <c r="I32" i="32"/>
  <c r="G32" i="32"/>
  <c r="D32" i="32"/>
  <c r="B32" i="32"/>
  <c r="I31" i="32"/>
  <c r="G31" i="32"/>
  <c r="D31" i="32"/>
  <c r="B31" i="32"/>
  <c r="I30" i="32"/>
  <c r="G30" i="32"/>
  <c r="F30" i="32"/>
  <c r="D30" i="32"/>
  <c r="B30" i="32"/>
  <c r="I29" i="32"/>
  <c r="G29" i="32"/>
  <c r="K29" i="32" s="1"/>
  <c r="F29" i="32"/>
  <c r="D29" i="32"/>
  <c r="B29" i="32"/>
  <c r="I28" i="32"/>
  <c r="G28" i="32"/>
  <c r="K28" i="32" s="1"/>
  <c r="F28" i="32"/>
  <c r="D28" i="32"/>
  <c r="B28" i="32"/>
  <c r="I27" i="32"/>
  <c r="G27" i="32"/>
  <c r="G58" i="32" s="1"/>
  <c r="D27" i="32"/>
  <c r="B27" i="32"/>
  <c r="B58" i="32" s="1"/>
  <c r="I25" i="32"/>
  <c r="G25" i="32"/>
  <c r="K25" i="32" s="1"/>
  <c r="D25" i="32"/>
  <c r="B25" i="32"/>
  <c r="F25" i="32" s="1"/>
  <c r="I24" i="32"/>
  <c r="G24" i="32"/>
  <c r="K24" i="32" s="1"/>
  <c r="D24" i="32"/>
  <c r="B24" i="32"/>
  <c r="I23" i="32"/>
  <c r="G23" i="32"/>
  <c r="K23" i="32" s="1"/>
  <c r="D23" i="32"/>
  <c r="B23" i="32"/>
  <c r="I22" i="32"/>
  <c r="G22" i="32"/>
  <c r="D22" i="32"/>
  <c r="F22" i="32" s="1"/>
  <c r="B22" i="32"/>
  <c r="I21" i="32"/>
  <c r="G21" i="32"/>
  <c r="D21" i="32"/>
  <c r="B21" i="32"/>
  <c r="I20" i="32"/>
  <c r="G20" i="32"/>
  <c r="F20" i="32"/>
  <c r="D20" i="32"/>
  <c r="B20" i="32"/>
  <c r="I19" i="32"/>
  <c r="G19" i="32"/>
  <c r="F19" i="32"/>
  <c r="D19" i="32"/>
  <c r="B19" i="32"/>
  <c r="I18" i="32"/>
  <c r="I26" i="32" s="1"/>
  <c r="G18" i="32"/>
  <c r="F18" i="32"/>
  <c r="D18" i="32"/>
  <c r="B18" i="32"/>
  <c r="G17" i="32"/>
  <c r="B17" i="32"/>
  <c r="K58" i="32" l="1"/>
  <c r="K27" i="32"/>
  <c r="F50" i="32"/>
  <c r="F23" i="32"/>
  <c r="D26" i="32"/>
  <c r="D58" i="32"/>
  <c r="I58" i="32"/>
  <c r="K30" i="32"/>
  <c r="K31" i="32"/>
  <c r="F32" i="32"/>
  <c r="F42" i="32"/>
  <c r="G26" i="32"/>
  <c r="K19" i="32"/>
  <c r="F21" i="32"/>
  <c r="B26" i="32"/>
  <c r="F31" i="32"/>
  <c r="K20" i="32"/>
  <c r="K21" i="32"/>
  <c r="D17" i="32"/>
  <c r="I17" i="32"/>
  <c r="K22" i="32"/>
  <c r="F24" i="32"/>
  <c r="F27" i="32"/>
  <c r="K32" i="32"/>
  <c r="F40" i="32"/>
  <c r="F41" i="32"/>
  <c r="F48" i="32"/>
  <c r="F49" i="32"/>
  <c r="F52" i="32"/>
  <c r="F54" i="32"/>
  <c r="F56" i="32"/>
  <c r="K18" i="32"/>
  <c r="F55" i="32"/>
  <c r="D60" i="32" l="1"/>
  <c r="K17" i="32"/>
  <c r="K26" i="32"/>
  <c r="E26" i="32"/>
  <c r="E17" i="32"/>
  <c r="F17" i="32"/>
  <c r="F26" i="32"/>
  <c r="I60" i="32"/>
  <c r="J17" i="32" s="1"/>
  <c r="G60" i="32"/>
  <c r="H26" i="32" s="1"/>
  <c r="F58" i="32"/>
  <c r="B60" i="32"/>
  <c r="C60" i="32" l="1"/>
  <c r="C57" i="32"/>
  <c r="C53" i="32"/>
  <c r="C51" i="32"/>
  <c r="C49" i="32"/>
  <c r="C47" i="32"/>
  <c r="C45" i="32"/>
  <c r="C43" i="32"/>
  <c r="C41" i="32"/>
  <c r="C39" i="32"/>
  <c r="C37" i="32"/>
  <c r="C35" i="32"/>
  <c r="F60" i="32"/>
  <c r="C33" i="32"/>
  <c r="C23" i="32"/>
  <c r="C17" i="32"/>
  <c r="C31" i="32"/>
  <c r="C24" i="32"/>
  <c r="C18" i="32"/>
  <c r="C38" i="32"/>
  <c r="C22" i="32"/>
  <c r="C36" i="32"/>
  <c r="C42" i="32"/>
  <c r="C20" i="32"/>
  <c r="C30" i="32"/>
  <c r="C46" i="32"/>
  <c r="C48" i="32"/>
  <c r="C34" i="32"/>
  <c r="C29" i="32"/>
  <c r="C19" i="32"/>
  <c r="C21" i="32"/>
  <c r="C54" i="32"/>
  <c r="C28" i="32"/>
  <c r="C58" i="32"/>
  <c r="C52" i="32"/>
  <c r="C32" i="32"/>
  <c r="C44" i="32"/>
  <c r="C55" i="32"/>
  <c r="C40" i="32"/>
  <c r="C27" i="32"/>
  <c r="C50" i="32"/>
  <c r="C56" i="32"/>
  <c r="C25" i="32"/>
  <c r="C26" i="32"/>
  <c r="E52" i="32"/>
  <c r="E50" i="32"/>
  <c r="E48" i="32"/>
  <c r="E46" i="32"/>
  <c r="E44" i="32"/>
  <c r="E42" i="32"/>
  <c r="E40" i="32"/>
  <c r="E38" i="32"/>
  <c r="E36" i="32"/>
  <c r="E60" i="32"/>
  <c r="E34" i="32"/>
  <c r="E30" i="32"/>
  <c r="E20" i="32"/>
  <c r="E24" i="32"/>
  <c r="E53" i="32"/>
  <c r="E27" i="32"/>
  <c r="E49" i="32"/>
  <c r="E51" i="32"/>
  <c r="E29" i="32"/>
  <c r="E35" i="32"/>
  <c r="E43" i="32"/>
  <c r="E18" i="32"/>
  <c r="E32" i="32"/>
  <c r="E23" i="32"/>
  <c r="E56" i="32"/>
  <c r="E39" i="32"/>
  <c r="E37" i="32"/>
  <c r="E41" i="32"/>
  <c r="E31" i="32"/>
  <c r="E22" i="32"/>
  <c r="E55" i="32"/>
  <c r="E25" i="32"/>
  <c r="E33" i="32"/>
  <c r="E54" i="32"/>
  <c r="E45" i="32"/>
  <c r="E57" i="32"/>
  <c r="E28" i="32"/>
  <c r="E21" i="32"/>
  <c r="E47" i="32"/>
  <c r="E19" i="32"/>
  <c r="J60" i="32"/>
  <c r="J57" i="32"/>
  <c r="J55" i="32"/>
  <c r="J53" i="32"/>
  <c r="J51" i="32"/>
  <c r="J49" i="32"/>
  <c r="J47" i="32"/>
  <c r="J45" i="32"/>
  <c r="J43" i="32"/>
  <c r="J41" i="32"/>
  <c r="J39" i="32"/>
  <c r="J37" i="32"/>
  <c r="J35" i="32"/>
  <c r="J33" i="32"/>
  <c r="J56" i="32"/>
  <c r="J54" i="32"/>
  <c r="J52" i="32"/>
  <c r="J50" i="32"/>
  <c r="J46" i="32"/>
  <c r="J38" i="32"/>
  <c r="J27" i="32"/>
  <c r="J25" i="32"/>
  <c r="J42" i="32"/>
  <c r="J34" i="32"/>
  <c r="J29" i="32"/>
  <c r="J28" i="32"/>
  <c r="J19" i="32"/>
  <c r="J18" i="32"/>
  <c r="J48" i="32"/>
  <c r="J40" i="32"/>
  <c r="J23" i="32"/>
  <c r="J31" i="32"/>
  <c r="J21" i="32"/>
  <c r="J44" i="32"/>
  <c r="J36" i="32"/>
  <c r="J22" i="32"/>
  <c r="J24" i="32"/>
  <c r="J30" i="32"/>
  <c r="J20" i="32"/>
  <c r="J26" i="32"/>
  <c r="J32" i="32"/>
  <c r="K60" i="32"/>
  <c r="H56" i="32"/>
  <c r="H54" i="32"/>
  <c r="H52" i="32"/>
  <c r="H50" i="32"/>
  <c r="H48" i="32"/>
  <c r="H46" i="32"/>
  <c r="H44" i="32"/>
  <c r="H42" i="32"/>
  <c r="H40" i="32"/>
  <c r="H38" i="32"/>
  <c r="H36" i="32"/>
  <c r="H34" i="32"/>
  <c r="H60" i="32"/>
  <c r="H57" i="32"/>
  <c r="H55" i="32"/>
  <c r="H53" i="32"/>
  <c r="H51" i="32"/>
  <c r="H47" i="32"/>
  <c r="H39" i="32"/>
  <c r="H30" i="32"/>
  <c r="H20" i="32"/>
  <c r="H45" i="32"/>
  <c r="H37" i="32"/>
  <c r="H23" i="32"/>
  <c r="H49" i="32"/>
  <c r="H41" i="32"/>
  <c r="H28" i="32"/>
  <c r="H18" i="32"/>
  <c r="H43" i="32"/>
  <c r="H35" i="32"/>
  <c r="H24" i="32"/>
  <c r="H33" i="32"/>
  <c r="H32" i="32"/>
  <c r="H22" i="32"/>
  <c r="H31" i="32"/>
  <c r="H17" i="32"/>
  <c r="H25" i="32"/>
  <c r="H21" i="32"/>
  <c r="H29" i="32"/>
  <c r="H27" i="32"/>
  <c r="H19" i="32"/>
  <c r="H58" i="32"/>
  <c r="J58" i="32"/>
  <c r="E58" i="32"/>
</calcChain>
</file>

<file path=xl/sharedStrings.xml><?xml version="1.0" encoding="utf-8"?>
<sst xmlns="http://schemas.openxmlformats.org/spreadsheetml/2006/main" count="67" uniqueCount="61">
  <si>
    <t>FIAT</t>
  </si>
  <si>
    <t>ALFA ROMEO</t>
  </si>
  <si>
    <t>ALTRE NAZIONALI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</si>
  <si>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</si>
  <si>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</si>
  <si>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</si>
  <si>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</si>
  <si>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</si>
  <si>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</si>
  <si>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</si>
  <si>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</si>
  <si>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</si>
  <si>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</si>
  <si>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</si>
  <si>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</si>
  <si>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</si>
  <si>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</si>
  <si>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</si>
  <si>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</si>
  <si>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</si>
  <si>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</si>
  <si>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TOYOTA</t>
  </si>
  <si>
    <t>VOLKSWAGEN</t>
  </si>
  <si>
    <t>VOLVO</t>
  </si>
  <si>
    <t>FERRARI</t>
  </si>
  <si>
    <t>LAMBORGHINI</t>
  </si>
  <si>
    <t>MASERATI</t>
  </si>
  <si>
    <t>VAR. %</t>
  </si>
  <si>
    <t>TOT.MARCHE EST.</t>
  </si>
  <si>
    <t>%</t>
  </si>
  <si>
    <t>ITALY - NEW CAR REGISTRATIONS</t>
  </si>
  <si>
    <t xml:space="preserve">ITALIA - IMMATRICOLAZIONI AUTOVETTURE </t>
  </si>
  <si>
    <t>% CHG.</t>
  </si>
  <si>
    <t>JAGUAR</t>
  </si>
  <si>
    <t>TOT.MERCATO</t>
  </si>
  <si>
    <t>TOT. MARCHE NAZ.</t>
  </si>
  <si>
    <t>MINI</t>
  </si>
  <si>
    <t>DACIA</t>
  </si>
  <si>
    <t>PORSCHE</t>
  </si>
  <si>
    <t>SUBARU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</si>
  <si>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</si>
  <si>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</si>
  <si>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</si>
  <si>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</si>
  <si>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JEEP</t>
  </si>
  <si>
    <t>LEXUS</t>
  </si>
  <si>
    <t>LANCIA/CHRYSLER</t>
  </si>
  <si>
    <t>SSANGYONG</t>
  </si>
  <si>
    <t xml:space="preserve">ALTRE </t>
  </si>
  <si>
    <t>FCA</t>
  </si>
  <si>
    <r>
      <t>Elaborazioni ANFIA su dati del Ministero dei Trasporti/</t>
    </r>
    <r>
      <rPr>
        <i/>
        <sz val="8"/>
        <rFont val="Trebuchet MS"/>
        <family val="2"/>
      </rPr>
      <t>Prepared by Anfia from the data of Ministry of Transportations (Aut. Min. D07161/H4)</t>
    </r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</si>
  <si>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</si>
  <si>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</si>
  <si>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19/18</t>
  </si>
  <si>
    <t>MAHINDRA</t>
  </si>
  <si>
    <t>CITROEN/DS</t>
  </si>
  <si>
    <t>LUGLIO</t>
  </si>
  <si>
    <t>GENNAIO/LUGLIO</t>
  </si>
  <si>
    <t>JULY</t>
  </si>
  <si>
    <t>JANUARY/JULY</t>
  </si>
  <si>
    <t>I dati  rappresentano le risultanze dell'archivio nazionale dei veicoli al 31/07/2019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</si>
</sst>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_);\(#,##0\)"/>
    <numFmt numFmtId="166" formatCode="#,##0_ ;\-#,##0\ "/>
    <numFmt numFmtId="167" formatCode="_-* #,##0_-;\-* #,##0_-;_-* &quot;-&quot;??_-;_-@_-"/>
    <numFmt numFmtId="168" formatCode="_(* #,##0_);_(* \(#,##0\);_(* &quot;-&quot;_);_(@_)"/>
  </numFmts>
  <fonts count="36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b/>
      <i/>
      <sz val="10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9"/>
      <color theme="3"/>
      <name val="Trebuchet MS"/>
      <family val="2"/>
    </font>
    <font>
      <sz val="10"/>
      <color theme="3"/>
      <name val="Gill Sans"/>
    </font>
    <font>
      <i/>
      <sz val="8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8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5" fillId="0" borderId="0"/>
    <xf numFmtId="0" fontId="2" fillId="0" borderId="0"/>
    <xf numFmtId="42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3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11" applyFont="1"/>
    <xf numFmtId="165" fontId="7" fillId="0" borderId="0" xfId="11" applyNumberFormat="1" applyFont="1"/>
    <xf numFmtId="0" fontId="19" fillId="0" borderId="0" xfId="11" applyFont="1"/>
    <xf numFmtId="0" fontId="21" fillId="0" borderId="0" xfId="11" applyFont="1"/>
    <xf numFmtId="165" fontId="21" fillId="0" borderId="0" xfId="11" applyNumberFormat="1" applyFont="1"/>
    <xf numFmtId="0" fontId="22" fillId="0" borderId="0" xfId="11" applyFont="1"/>
    <xf numFmtId="166" fontId="7" fillId="0" borderId="0" xfId="11" applyNumberFormat="1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11" applyFont="1" applyAlignment="1">
      <alignment horizontal="left"/>
    </xf>
    <xf numFmtId="0" fontId="26" fillId="4" borderId="4" xfId="11" applyFont="1" applyFill="1" applyBorder="1" applyAlignment="1">
      <alignment horizontal="center"/>
    </xf>
    <xf numFmtId="0" fontId="27" fillId="4" borderId="5" xfId="11" applyFont="1" applyFill="1" applyBorder="1" applyAlignment="1">
      <alignment horizontal="center"/>
    </xf>
    <xf numFmtId="0" fontId="26" fillId="4" borderId="2" xfId="11" applyFont="1" applyFill="1" applyBorder="1" applyAlignment="1">
      <alignment horizontal="center"/>
    </xf>
    <xf numFmtId="0" fontId="27" fillId="4" borderId="1" xfId="11" applyFont="1" applyFill="1" applyBorder="1" applyAlignment="1">
      <alignment horizontal="center"/>
    </xf>
    <xf numFmtId="16" fontId="27" fillId="4" borderId="3" xfId="11" quotePrefix="1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8" fillId="0" borderId="0" xfId="11" applyFont="1"/>
    <xf numFmtId="0" fontId="15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6" fontId="7" fillId="0" borderId="0" xfId="11" applyNumberFormat="1" applyFont="1" applyAlignment="1">
      <alignment horizontal="center"/>
    </xf>
    <xf numFmtId="0" fontId="30" fillId="0" borderId="0" xfId="11" applyFont="1"/>
    <xf numFmtId="2" fontId="30" fillId="0" borderId="0" xfId="11" applyNumberFormat="1" applyFont="1" applyAlignment="1">
      <alignment horizontal="center"/>
    </xf>
    <xf numFmtId="0" fontId="31" fillId="0" borderId="0" xfId="0" applyFont="1" applyAlignment="1">
      <alignment vertical="top" wrapText="1"/>
    </xf>
    <xf numFmtId="0" fontId="25" fillId="0" borderId="0" xfId="11" applyFont="1" applyAlignment="1">
      <alignment horizontal="left"/>
    </xf>
    <xf numFmtId="0" fontId="26" fillId="4" borderId="1" xfId="11" applyFont="1" applyFill="1" applyBorder="1" applyAlignment="1">
      <alignment horizontal="left"/>
    </xf>
    <xf numFmtId="0" fontId="12" fillId="0" borderId="4" xfId="11" applyFont="1" applyBorder="1" applyAlignment="1">
      <alignment horizontal="left"/>
    </xf>
    <xf numFmtId="2" fontId="13" fillId="0" borderId="5" xfId="11" applyNumberFormat="1" applyFont="1" applyBorder="1"/>
    <xf numFmtId="2" fontId="13" fillId="0" borderId="5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 indent="2"/>
    </xf>
    <xf numFmtId="2" fontId="13" fillId="2" borderId="5" xfId="11" applyNumberFormat="1" applyFont="1" applyFill="1" applyBorder="1"/>
    <xf numFmtId="2" fontId="13" fillId="2" borderId="5" xfId="11" applyNumberFormat="1" applyFont="1" applyFill="1" applyBorder="1" applyAlignment="1">
      <alignment horizontal="right"/>
    </xf>
    <xf numFmtId="2" fontId="13" fillId="2" borderId="6" xfId="11" applyNumberFormat="1" applyFont="1" applyFill="1" applyBorder="1" applyAlignment="1">
      <alignment horizontal="right"/>
    </xf>
    <xf numFmtId="0" fontId="12" fillId="2" borderId="5" xfId="11" applyFont="1" applyFill="1" applyBorder="1" applyAlignment="1">
      <alignment horizontal="left"/>
    </xf>
    <xf numFmtId="2" fontId="13" fillId="3" borderId="5" xfId="11" applyNumberFormat="1" applyFont="1" applyFill="1" applyBorder="1"/>
    <xf numFmtId="2" fontId="13" fillId="3" borderId="5" xfId="11" applyNumberFormat="1" applyFont="1" applyFill="1" applyBorder="1" applyAlignment="1">
      <alignment horizontal="right"/>
    </xf>
    <xf numFmtId="2" fontId="13" fillId="3" borderId="3" xfId="11" applyNumberFormat="1" applyFont="1" applyFill="1" applyBorder="1" applyAlignment="1">
      <alignment horizontal="right"/>
    </xf>
    <xf numFmtId="0" fontId="11" fillId="0" borderId="1" xfId="11" applyFont="1" applyBorder="1" applyAlignment="1">
      <alignment horizontal="left"/>
    </xf>
    <xf numFmtId="2" fontId="24" fillId="0" borderId="1" xfId="11" applyNumberFormat="1" applyFont="1" applyBorder="1"/>
    <xf numFmtId="2" fontId="24" fillId="0" borderId="7" xfId="11" applyNumberFormat="1" applyFont="1" applyBorder="1" applyAlignment="1">
      <alignment horizontal="right"/>
    </xf>
    <xf numFmtId="2" fontId="13" fillId="0" borderId="4" xfId="11" applyNumberFormat="1" applyFont="1" applyBorder="1"/>
    <xf numFmtId="166" fontId="12" fillId="2" borderId="5" xfId="0" applyNumberFormat="1" applyFont="1" applyFill="1" applyBorder="1"/>
    <xf numFmtId="2" fontId="13" fillId="2" borderId="4" xfId="11" applyNumberFormat="1" applyFont="1" applyFill="1" applyBorder="1"/>
    <xf numFmtId="2" fontId="13" fillId="0" borderId="8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/>
    </xf>
    <xf numFmtId="2" fontId="13" fillId="0" borderId="6" xfId="11" applyNumberFormat="1" applyFont="1" applyBorder="1" applyAlignment="1">
      <alignment horizontal="right"/>
    </xf>
    <xf numFmtId="166" fontId="12" fillId="0" borderId="5" xfId="0" applyNumberFormat="1" applyFont="1" applyBorder="1"/>
    <xf numFmtId="0" fontId="12" fillId="0" borderId="5" xfId="11" applyFont="1" applyBorder="1"/>
    <xf numFmtId="166" fontId="12" fillId="2" borderId="5" xfId="11" applyNumberFormat="1" applyFont="1" applyFill="1" applyBorder="1"/>
    <xf numFmtId="166" fontId="12" fillId="0" borderId="5" xfId="11" applyNumberFormat="1" applyFont="1" applyBorder="1"/>
    <xf numFmtId="166" fontId="12" fillId="3" borderId="5" xfId="11" applyNumberFormat="1" applyFont="1" applyFill="1" applyBorder="1"/>
    <xf numFmtId="2" fontId="13" fillId="3" borderId="6" xfId="11" applyNumberFormat="1" applyFont="1" applyFill="1" applyBorder="1" applyAlignment="1">
      <alignment horizontal="right"/>
    </xf>
    <xf numFmtId="166" fontId="11" fillId="0" borderId="1" xfId="0" applyNumberFormat="1" applyFont="1" applyBorder="1"/>
    <xf numFmtId="166" fontId="11" fillId="2" borderId="1" xfId="0" applyNumberFormat="1" applyFont="1" applyFill="1" applyBorder="1"/>
    <xf numFmtId="2" fontId="24" fillId="2" borderId="1" xfId="11" applyNumberFormat="1" applyFont="1" applyFill="1" applyBorder="1"/>
    <xf numFmtId="0" fontId="12" fillId="0" borderId="0" xfId="11" applyFont="1"/>
    <xf numFmtId="166" fontId="12" fillId="0" borderId="0" xfId="0" applyNumberFormat="1" applyFont="1"/>
    <xf numFmtId="2" fontId="13" fillId="0" borderId="0" xfId="11" applyNumberFormat="1" applyFont="1"/>
    <xf numFmtId="2" fontId="13" fillId="0" borderId="0" xfId="11" applyNumberFormat="1" applyFont="1" applyAlignment="1">
      <alignment horizontal="right"/>
    </xf>
    <xf numFmtId="0" fontId="6" fillId="0" borderId="0" xfId="11" applyFont="1" applyAlignment="1">
      <alignment horizontal="left"/>
    </xf>
    <xf numFmtId="164" fontId="9" fillId="0" borderId="0" xfId="11" applyNumberFormat="1" applyFont="1"/>
    <xf numFmtId="0" fontId="10" fillId="0" borderId="0" xfId="11" applyFont="1"/>
    <xf numFmtId="0" fontId="10" fillId="0" borderId="0" xfId="11" applyFont="1" applyAlignment="1">
      <alignment horizontal="left"/>
    </xf>
    <xf numFmtId="0" fontId="34" fillId="0" borderId="0" xfId="11" applyFont="1" applyAlignment="1">
      <alignment horizontal="left"/>
    </xf>
    <xf numFmtId="167" fontId="12" fillId="0" borderId="10" xfId="26" applyNumberFormat="1" applyFont="1" applyBorder="1" applyAlignment="1">
      <alignment horizontal="right"/>
    </xf>
    <xf numFmtId="167" fontId="12" fillId="0" borderId="5" xfId="26" applyNumberFormat="1" applyFont="1" applyBorder="1"/>
    <xf numFmtId="167" fontId="12" fillId="2" borderId="5" xfId="26" applyNumberFormat="1" applyFont="1" applyFill="1" applyBorder="1"/>
    <xf numFmtId="167" fontId="12" fillId="3" borderId="0" xfId="26" applyNumberFormat="1" applyFont="1" applyFill="1"/>
    <xf numFmtId="167" fontId="12" fillId="3" borderId="5" xfId="26" applyNumberFormat="1" applyFont="1" applyFill="1" applyBorder="1"/>
    <xf numFmtId="166" fontId="11" fillId="0" borderId="1" xfId="26" applyNumberFormat="1" applyFont="1" applyBorder="1"/>
    <xf numFmtId="166" fontId="12" fillId="0" borderId="4" xfId="26" applyNumberFormat="1" applyFont="1" applyBorder="1"/>
    <xf numFmtId="166" fontId="12" fillId="0" borderId="5" xfId="26" applyNumberFormat="1" applyFont="1" applyBorder="1"/>
    <xf numFmtId="165" fontId="6" fillId="0" borderId="0" xfId="11" applyNumberFormat="1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26" fillId="4" borderId="9" xfId="11" applyNumberFormat="1" applyFont="1" applyFill="1" applyBorder="1" applyAlignment="1">
      <alignment horizontal="center"/>
    </xf>
    <xf numFmtId="1" fontId="26" fillId="4" borderId="10" xfId="11" applyNumberFormat="1" applyFont="1" applyFill="1" applyBorder="1" applyAlignment="1">
      <alignment horizontal="center"/>
    </xf>
    <xf numFmtId="1" fontId="26" fillId="4" borderId="8" xfId="11" applyNumberFormat="1" applyFont="1" applyFill="1" applyBorder="1" applyAlignment="1">
      <alignment horizontal="center"/>
    </xf>
    <xf numFmtId="1" fontId="27" fillId="4" borderId="11" xfId="11" applyNumberFormat="1" applyFont="1" applyFill="1" applyBorder="1" applyAlignment="1">
      <alignment horizontal="center"/>
    </xf>
    <xf numFmtId="1" fontId="27" fillId="4" borderId="12" xfId="11" applyNumberFormat="1" applyFont="1" applyFill="1" applyBorder="1" applyAlignment="1">
      <alignment horizontal="center"/>
    </xf>
    <xf numFmtId="1" fontId="27" fillId="4" borderId="13" xfId="11" applyNumberFormat="1" applyFont="1" applyFill="1" applyBorder="1" applyAlignment="1">
      <alignment horizontal="center"/>
    </xf>
  </cellXfs>
  <cellStyles count="27">
    <cellStyle name="Migliaia" xfId="26" builtinId="3"/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160020</xdr:rowOff>
        </xdr:from>
        <xdr:to>
          <xdr:col>1</xdr:col>
          <xdr:colOff>137160</xdr:colOff>
          <xdr:row>3</xdr:row>
          <xdr:rowOff>30480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304800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6680"/>
          <a:ext cx="14554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72019"/>
      <sheetName val="Best sellers -Top 10 072019"/>
      <sheetName val="Groups 072019"/>
      <sheetName val="Monthly trend"/>
      <sheetName val="Monthly trend by make 2019"/>
      <sheetName val="Monthly trend by make 2018"/>
      <sheetName val="Changes in ownership"/>
    </sheetNames>
    <sheetDataSet>
      <sheetData sheetId="0"/>
      <sheetData sheetId="1"/>
      <sheetData sheetId="2"/>
      <sheetData sheetId="3"/>
      <sheetData sheetId="4">
        <row r="10">
          <cell r="H10">
            <v>20088</v>
          </cell>
          <cell r="N10">
            <v>190760</v>
          </cell>
        </row>
        <row r="11">
          <cell r="H11">
            <v>2171</v>
          </cell>
          <cell r="N11">
            <v>16577</v>
          </cell>
        </row>
        <row r="12">
          <cell r="H12">
            <v>4315</v>
          </cell>
          <cell r="N12">
            <v>38999</v>
          </cell>
        </row>
        <row r="13">
          <cell r="H13">
            <v>7446</v>
          </cell>
          <cell r="N13">
            <v>54531</v>
          </cell>
        </row>
        <row r="14">
          <cell r="H14">
            <v>65</v>
          </cell>
          <cell r="N14">
            <v>346</v>
          </cell>
        </row>
        <row r="15">
          <cell r="H15">
            <v>252</v>
          </cell>
          <cell r="N15">
            <v>1441</v>
          </cell>
        </row>
        <row r="16">
          <cell r="H16">
            <v>47</v>
          </cell>
          <cell r="N16">
            <v>237</v>
          </cell>
        </row>
        <row r="17">
          <cell r="H17">
            <v>615</v>
          </cell>
          <cell r="N17">
            <v>2187</v>
          </cell>
        </row>
        <row r="19">
          <cell r="H19">
            <v>6096</v>
          </cell>
          <cell r="N19">
            <v>41332</v>
          </cell>
        </row>
        <row r="20">
          <cell r="H20">
            <v>3715</v>
          </cell>
          <cell r="N20">
            <v>36148</v>
          </cell>
        </row>
        <row r="21">
          <cell r="H21">
            <v>6621</v>
          </cell>
          <cell r="N21">
            <v>60667</v>
          </cell>
        </row>
        <row r="22">
          <cell r="H22">
            <v>7635</v>
          </cell>
          <cell r="N22">
            <v>56161</v>
          </cell>
        </row>
        <row r="23">
          <cell r="H23">
            <v>9511</v>
          </cell>
          <cell r="N23">
            <v>77204</v>
          </cell>
        </row>
        <row r="24">
          <cell r="H24">
            <v>620</v>
          </cell>
          <cell r="N24">
            <v>5547</v>
          </cell>
        </row>
        <row r="25">
          <cell r="H25">
            <v>4265</v>
          </cell>
          <cell r="N25">
            <v>29678</v>
          </cell>
        </row>
        <row r="26">
          <cell r="H26">
            <v>730</v>
          </cell>
          <cell r="N26">
            <v>5482</v>
          </cell>
        </row>
        <row r="27">
          <cell r="H27">
            <v>3987</v>
          </cell>
          <cell r="N27">
            <v>29553</v>
          </cell>
        </row>
        <row r="28">
          <cell r="H28">
            <v>1406</v>
          </cell>
          <cell r="N28">
            <v>10552</v>
          </cell>
        </row>
        <row r="29">
          <cell r="H29">
            <v>87</v>
          </cell>
          <cell r="N29">
            <v>676</v>
          </cell>
        </row>
        <row r="30">
          <cell r="H30">
            <v>922</v>
          </cell>
          <cell r="N30">
            <v>7264</v>
          </cell>
        </row>
        <row r="31">
          <cell r="H31">
            <v>4769</v>
          </cell>
          <cell r="N31">
            <v>38322</v>
          </cell>
        </row>
        <row r="32">
          <cell r="H32">
            <v>1539</v>
          </cell>
          <cell r="N32">
            <v>13427</v>
          </cell>
        </row>
        <row r="33">
          <cell r="H33">
            <v>659</v>
          </cell>
          <cell r="N33">
            <v>5200</v>
          </cell>
        </row>
        <row r="34">
          <cell r="H34">
            <v>3184</v>
          </cell>
          <cell r="N34">
            <v>28292</v>
          </cell>
        </row>
        <row r="35">
          <cell r="H35">
            <v>8494</v>
          </cell>
          <cell r="N35">
            <v>68595</v>
          </cell>
        </row>
        <row r="36">
          <cell r="H36">
            <v>9101</v>
          </cell>
          <cell r="N36">
            <v>71805</v>
          </cell>
        </row>
        <row r="37">
          <cell r="H37">
            <v>674</v>
          </cell>
          <cell r="N37">
            <v>4044</v>
          </cell>
        </row>
        <row r="38">
          <cell r="H38">
            <v>9260</v>
          </cell>
          <cell r="N38">
            <v>75280</v>
          </cell>
        </row>
        <row r="39">
          <cell r="H39">
            <v>2380</v>
          </cell>
          <cell r="N39">
            <v>17087</v>
          </cell>
        </row>
        <row r="40">
          <cell r="H40">
            <v>2452</v>
          </cell>
          <cell r="N40">
            <v>17309</v>
          </cell>
        </row>
        <row r="41">
          <cell r="H41">
            <v>2079</v>
          </cell>
          <cell r="N41">
            <v>15631</v>
          </cell>
        </row>
        <row r="42">
          <cell r="H42">
            <v>196</v>
          </cell>
          <cell r="N42">
            <v>1580</v>
          </cell>
        </row>
        <row r="43">
          <cell r="H43">
            <v>247</v>
          </cell>
          <cell r="N43">
            <v>1550</v>
          </cell>
        </row>
        <row r="44">
          <cell r="H44">
            <v>3853</v>
          </cell>
          <cell r="N44">
            <v>24256</v>
          </cell>
        </row>
        <row r="45">
          <cell r="H45">
            <v>6640</v>
          </cell>
          <cell r="N45">
            <v>56746</v>
          </cell>
        </row>
        <row r="46">
          <cell r="H46">
            <v>389</v>
          </cell>
          <cell r="N46">
            <v>3450</v>
          </cell>
        </row>
        <row r="47">
          <cell r="H47">
            <v>14395</v>
          </cell>
          <cell r="N47">
            <v>113269</v>
          </cell>
        </row>
        <row r="48">
          <cell r="H48">
            <v>1613</v>
          </cell>
          <cell r="N48">
            <v>12547</v>
          </cell>
        </row>
        <row r="49">
          <cell r="H49">
            <v>282</v>
          </cell>
          <cell r="N49">
            <v>1966</v>
          </cell>
        </row>
      </sheetData>
      <sheetData sheetId="5">
        <row r="10">
          <cell r="H10">
            <v>26597</v>
          </cell>
          <cell r="AF10">
            <v>227059</v>
          </cell>
        </row>
        <row r="11">
          <cell r="H11">
            <v>4914</v>
          </cell>
          <cell r="AF11">
            <v>32193</v>
          </cell>
        </row>
        <row r="12">
          <cell r="H12">
            <v>3458</v>
          </cell>
          <cell r="AF12">
            <v>30619</v>
          </cell>
        </row>
        <row r="13">
          <cell r="H13">
            <v>7222</v>
          </cell>
          <cell r="AF13">
            <v>55287</v>
          </cell>
        </row>
        <row r="14">
          <cell r="H14">
            <v>50</v>
          </cell>
          <cell r="AF14">
            <v>283</v>
          </cell>
        </row>
        <row r="15">
          <cell r="H15">
            <v>309</v>
          </cell>
          <cell r="AF15">
            <v>1797</v>
          </cell>
        </row>
        <row r="16">
          <cell r="H16">
            <v>38</v>
          </cell>
          <cell r="AF16">
            <v>141</v>
          </cell>
        </row>
        <row r="17">
          <cell r="H17">
            <v>151</v>
          </cell>
          <cell r="AF17">
            <v>762</v>
          </cell>
        </row>
        <row r="19">
          <cell r="H19">
            <v>5262</v>
          </cell>
          <cell r="AF19">
            <v>43744</v>
          </cell>
        </row>
        <row r="20">
          <cell r="H20">
            <v>4113</v>
          </cell>
          <cell r="AF20">
            <v>37016</v>
          </cell>
        </row>
        <row r="21">
          <cell r="H21">
            <v>6093</v>
          </cell>
          <cell r="AF21">
            <v>58050</v>
          </cell>
        </row>
        <row r="22">
          <cell r="H22">
            <v>4990</v>
          </cell>
          <cell r="AF22">
            <v>39159</v>
          </cell>
        </row>
        <row r="23">
          <cell r="H23">
            <v>9796</v>
          </cell>
          <cell r="AF23">
            <v>87038</v>
          </cell>
        </row>
        <row r="24">
          <cell r="H24">
            <v>641</v>
          </cell>
          <cell r="AF24">
            <v>5918</v>
          </cell>
        </row>
        <row r="25">
          <cell r="H25">
            <v>4271</v>
          </cell>
          <cell r="AF25">
            <v>33211</v>
          </cell>
        </row>
        <row r="26">
          <cell r="H26">
            <v>622</v>
          </cell>
          <cell r="AF26">
            <v>5867</v>
          </cell>
        </row>
        <row r="27">
          <cell r="H27">
            <v>4526</v>
          </cell>
          <cell r="AF27">
            <v>31330</v>
          </cell>
        </row>
        <row r="28">
          <cell r="H28">
            <v>1031</v>
          </cell>
          <cell r="AF28">
            <v>11831</v>
          </cell>
        </row>
        <row r="29">
          <cell r="H29">
            <v>132</v>
          </cell>
          <cell r="AF29">
            <v>349</v>
          </cell>
        </row>
        <row r="30">
          <cell r="H30">
            <v>800</v>
          </cell>
          <cell r="AF30">
            <v>6801</v>
          </cell>
        </row>
        <row r="31">
          <cell r="H31">
            <v>4293</v>
          </cell>
          <cell r="AF31">
            <v>39185</v>
          </cell>
        </row>
        <row r="32">
          <cell r="H32">
            <v>1375</v>
          </cell>
          <cell r="AF32">
            <v>13038</v>
          </cell>
        </row>
        <row r="33">
          <cell r="H33">
            <v>538</v>
          </cell>
          <cell r="AF33">
            <v>3065</v>
          </cell>
        </row>
        <row r="34">
          <cell r="H34">
            <v>4162</v>
          </cell>
          <cell r="AF34">
            <v>37944</v>
          </cell>
        </row>
        <row r="35">
          <cell r="H35">
            <v>7248</v>
          </cell>
          <cell r="AF35">
            <v>62760</v>
          </cell>
        </row>
        <row r="36">
          <cell r="H36">
            <v>8023</v>
          </cell>
          <cell r="AF36">
            <v>70839</v>
          </cell>
        </row>
        <row r="37">
          <cell r="H37">
            <v>817</v>
          </cell>
          <cell r="AF37">
            <v>4030</v>
          </cell>
        </row>
        <row r="38">
          <cell r="H38">
            <v>11150</v>
          </cell>
          <cell r="AF38">
            <v>85323</v>
          </cell>
        </row>
        <row r="39">
          <cell r="H39">
            <v>1409</v>
          </cell>
          <cell r="AF39">
            <v>13973</v>
          </cell>
        </row>
        <row r="40">
          <cell r="H40">
            <v>1528</v>
          </cell>
          <cell r="AF40">
            <v>16253</v>
          </cell>
        </row>
        <row r="41">
          <cell r="H41">
            <v>2211</v>
          </cell>
          <cell r="AF41">
            <v>16995</v>
          </cell>
        </row>
        <row r="42">
          <cell r="H42">
            <v>201</v>
          </cell>
          <cell r="AF42">
            <v>1493</v>
          </cell>
        </row>
        <row r="43">
          <cell r="H43">
            <v>295</v>
          </cell>
          <cell r="AF43">
            <v>2012</v>
          </cell>
        </row>
        <row r="44">
          <cell r="H44">
            <v>2578</v>
          </cell>
          <cell r="AF44">
            <v>20259</v>
          </cell>
        </row>
        <row r="45">
          <cell r="H45">
            <v>7094</v>
          </cell>
          <cell r="AF45">
            <v>55735</v>
          </cell>
        </row>
        <row r="46">
          <cell r="H46">
            <v>295</v>
          </cell>
          <cell r="AF46">
            <v>2242</v>
          </cell>
        </row>
        <row r="47">
          <cell r="H47">
            <v>12951</v>
          </cell>
          <cell r="AF47">
            <v>109351</v>
          </cell>
        </row>
        <row r="48">
          <cell r="H48">
            <v>1639</v>
          </cell>
          <cell r="AF48">
            <v>10686</v>
          </cell>
        </row>
        <row r="49">
          <cell r="H49">
            <v>126</v>
          </cell>
          <cell r="AF49">
            <v>960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zoomScaleNormal="100" workbookViewId="0"/>
  </sheetViews>
  <sheetFormatPr defaultColWidth="25.6640625" defaultRowHeight="13.2"/>
  <cols>
    <col min="1" max="1" width="20.88671875" style="1" customWidth="1"/>
    <col min="2" max="5" width="9.33203125" style="1" customWidth="1"/>
    <col min="6" max="6" width="10" style="1" customWidth="1"/>
    <col min="7" max="7" width="10.6640625" style="1" bestFit="1" customWidth="1"/>
    <col min="8" max="8" width="9.33203125" style="1" customWidth="1"/>
    <col min="9" max="9" width="10.6640625" style="1" bestFit="1" customWidth="1"/>
    <col min="10" max="10" width="9.33203125" style="1" customWidth="1"/>
    <col min="11" max="11" width="10" style="1" customWidth="1"/>
    <col min="12" max="16384" width="25.6640625" style="1"/>
  </cols>
  <sheetData>
    <row r="7" spans="1:11" ht="14.4">
      <c r="H7" s="8"/>
      <c r="I7" s="9"/>
    </row>
    <row r="8" spans="1:11">
      <c r="H8" s="9"/>
      <c r="I8" s="9"/>
    </row>
    <row r="9" spans="1:11" ht="16.2">
      <c r="A9" s="18" t="s">
        <v>31</v>
      </c>
      <c r="B9" s="19"/>
      <c r="C9" s="19"/>
      <c r="D9" s="19"/>
      <c r="E9" s="19"/>
      <c r="F9" s="19"/>
      <c r="H9" s="17"/>
      <c r="I9" s="17"/>
    </row>
    <row r="10" spans="1:11" ht="16.2">
      <c r="A10" s="11" t="s">
        <v>30</v>
      </c>
      <c r="B10" s="20"/>
      <c r="C10" s="20"/>
      <c r="D10" s="20"/>
      <c r="E10" s="20"/>
      <c r="F10" s="20"/>
      <c r="H10" s="17"/>
      <c r="I10" s="17"/>
    </row>
    <row r="11" spans="1:11">
      <c r="A11" s="21"/>
      <c r="B11" s="22"/>
      <c r="C11" s="20"/>
      <c r="E11" s="20"/>
      <c r="F11" s="20"/>
      <c r="H11" s="17"/>
      <c r="I11" s="17"/>
    </row>
    <row r="12" spans="1:11">
      <c r="A12" s="65" t="s">
        <v>51</v>
      </c>
      <c r="B12" s="22"/>
      <c r="C12" s="20"/>
      <c r="D12" s="20"/>
      <c r="E12" s="20"/>
      <c r="F12" s="20"/>
      <c r="H12" s="17"/>
      <c r="I12" s="17"/>
    </row>
    <row r="13" spans="1:11">
      <c r="A13" s="23"/>
      <c r="B13" s="23"/>
      <c r="C13" s="23"/>
      <c r="D13" s="24"/>
      <c r="E13" s="23"/>
      <c r="F13" s="23"/>
      <c r="G13" s="23"/>
      <c r="H13" s="25"/>
      <c r="I13" s="25"/>
      <c r="J13" s="23"/>
      <c r="K13" s="23"/>
    </row>
    <row r="14" spans="1:11" ht="14.4">
      <c r="A14" s="26"/>
      <c r="B14" s="77" t="s">
        <v>56</v>
      </c>
      <c r="C14" s="78"/>
      <c r="D14" s="78"/>
      <c r="E14" s="79"/>
      <c r="F14" s="12" t="s">
        <v>27</v>
      </c>
      <c r="G14" s="77" t="s">
        <v>57</v>
      </c>
      <c r="H14" s="78"/>
      <c r="I14" s="78"/>
      <c r="J14" s="79"/>
      <c r="K14" s="12" t="s">
        <v>27</v>
      </c>
    </row>
    <row r="15" spans="1:11" ht="14.4">
      <c r="A15" s="26"/>
      <c r="B15" s="80" t="s">
        <v>58</v>
      </c>
      <c r="C15" s="81"/>
      <c r="D15" s="81"/>
      <c r="E15" s="82"/>
      <c r="F15" s="13" t="s">
        <v>32</v>
      </c>
      <c r="G15" s="80" t="s">
        <v>59</v>
      </c>
      <c r="H15" s="81"/>
      <c r="I15" s="81"/>
      <c r="J15" s="82"/>
      <c r="K15" s="13" t="s">
        <v>32</v>
      </c>
    </row>
    <row r="16" spans="1:11" ht="14.4">
      <c r="A16" s="27" t="s">
        <v>52</v>
      </c>
      <c r="B16" s="14">
        <v>2019</v>
      </c>
      <c r="C16" s="15" t="s">
        <v>29</v>
      </c>
      <c r="D16" s="14">
        <v>2018</v>
      </c>
      <c r="E16" s="15" t="s">
        <v>29</v>
      </c>
      <c r="F16" s="16" t="s">
        <v>53</v>
      </c>
      <c r="G16" s="14">
        <v>2019</v>
      </c>
      <c r="H16" s="15" t="s">
        <v>29</v>
      </c>
      <c r="I16" s="14">
        <v>2018</v>
      </c>
      <c r="J16" s="15" t="s">
        <v>29</v>
      </c>
      <c r="K16" s="16" t="s">
        <v>53</v>
      </c>
    </row>
    <row r="17" spans="1:11" ht="14.4">
      <c r="A17" s="28" t="s">
        <v>49</v>
      </c>
      <c r="B17" s="66">
        <f>+B18+B19+B20+B21</f>
        <v>34020</v>
      </c>
      <c r="C17" s="29">
        <f t="shared" ref="C17:C58" si="0">B17/B$60*100</f>
        <v>22.264397905759161</v>
      </c>
      <c r="D17" s="66">
        <f>+D18+D19+D20+D21</f>
        <v>42191</v>
      </c>
      <c r="E17" s="29">
        <f t="shared" ref="E17:E58" si="1">D17/D$60*100</f>
        <v>27.585011997463205</v>
      </c>
      <c r="F17" s="30">
        <f t="shared" ref="F17:F60" si="2">IF(B17&lt;&gt;0,IF(D17&lt;&gt;0,(B17-D17)/D17*100,"-"),"-")</f>
        <v>-19.366689578346094</v>
      </c>
      <c r="G17" s="66">
        <f>+G18+G19+G20+G21</f>
        <v>300867</v>
      </c>
      <c r="H17" s="29">
        <f t="shared" ref="H17:H58" si="3">G17/G$60*100</f>
        <v>24.347939383247365</v>
      </c>
      <c r="I17" s="66">
        <f>+I18+I19+I20+I21</f>
        <v>345158</v>
      </c>
      <c r="J17" s="29">
        <f t="shared" ref="J17:J58" si="4">I17/I$60*100</f>
        <v>27.079753773346578</v>
      </c>
      <c r="K17" s="30">
        <f t="shared" ref="K17:K54" si="5">IF(G17&lt;&gt;0,IF(I17&lt;&gt;0,(G17-I17)/I17*100,"-"),"-")</f>
        <v>-12.832094287253954</v>
      </c>
    </row>
    <row r="18" spans="1:11" ht="14.4">
      <c r="A18" s="31" t="s">
        <v>0</v>
      </c>
      <c r="B18" s="67">
        <f>'[1]Monthly trend by make 2019'!H10</f>
        <v>20088</v>
      </c>
      <c r="C18" s="29">
        <f t="shared" si="0"/>
        <v>13.146596858638743</v>
      </c>
      <c r="D18" s="67">
        <f>'[1]Monthly trend by make 2018'!H10</f>
        <v>26597</v>
      </c>
      <c r="E18" s="29">
        <f t="shared" si="1"/>
        <v>17.389456616257707</v>
      </c>
      <c r="F18" s="30">
        <f t="shared" si="2"/>
        <v>-24.472684889273228</v>
      </c>
      <c r="G18" s="67">
        <f>'[1]Monthly trend by make 2019'!N10</f>
        <v>190760</v>
      </c>
      <c r="H18" s="29">
        <f t="shared" si="3"/>
        <v>15.437428886346016</v>
      </c>
      <c r="I18" s="67">
        <f>'[1]Monthly trend by make 2018'!AF10</f>
        <v>227059</v>
      </c>
      <c r="J18" s="29">
        <f t="shared" si="4"/>
        <v>17.814165721270552</v>
      </c>
      <c r="K18" s="30">
        <f t="shared" si="5"/>
        <v>-15.986593792802752</v>
      </c>
    </row>
    <row r="19" spans="1:11" ht="14.4">
      <c r="A19" s="31" t="s">
        <v>1</v>
      </c>
      <c r="B19" s="67">
        <f>'[1]Monthly trend by make 2019'!H11</f>
        <v>2171</v>
      </c>
      <c r="C19" s="29">
        <f t="shared" si="0"/>
        <v>1.4208115183246073</v>
      </c>
      <c r="D19" s="67">
        <f>'[1]Monthly trend by make 2018'!H11</f>
        <v>4914</v>
      </c>
      <c r="E19" s="29">
        <f t="shared" si="1"/>
        <v>3.2128356510993861</v>
      </c>
      <c r="F19" s="30">
        <f t="shared" si="2"/>
        <v>-55.820105820105823</v>
      </c>
      <c r="G19" s="67">
        <f>'[1]Monthly trend by make 2019'!N11</f>
        <v>16577</v>
      </c>
      <c r="H19" s="29">
        <f t="shared" si="3"/>
        <v>1.3415090094828994</v>
      </c>
      <c r="I19" s="67">
        <f>'[1]Monthly trend by make 2018'!AF11</f>
        <v>32193</v>
      </c>
      <c r="J19" s="29">
        <f t="shared" si="4"/>
        <v>2.5257375266554631</v>
      </c>
      <c r="K19" s="30">
        <f t="shared" si="5"/>
        <v>-48.507439505482559</v>
      </c>
    </row>
    <row r="20" spans="1:11" ht="14.4">
      <c r="A20" s="31" t="s">
        <v>46</v>
      </c>
      <c r="B20" s="67">
        <f>'[1]Monthly trend by make 2019'!H12</f>
        <v>4315</v>
      </c>
      <c r="C20" s="32">
        <f t="shared" si="0"/>
        <v>2.8239528795811517</v>
      </c>
      <c r="D20" s="68">
        <f>'[1]Monthly trend by make 2018'!H12</f>
        <v>3458</v>
      </c>
      <c r="E20" s="32">
        <f t="shared" si="1"/>
        <v>2.260884347069938</v>
      </c>
      <c r="F20" s="33">
        <f t="shared" si="2"/>
        <v>24.78311162521689</v>
      </c>
      <c r="G20" s="68">
        <f>'[1]Monthly trend by make 2019'!N12</f>
        <v>38999</v>
      </c>
      <c r="H20" s="32">
        <f t="shared" si="3"/>
        <v>3.1560300332281832</v>
      </c>
      <c r="I20" s="68">
        <f>'[1]Monthly trend by make 2018'!AF12</f>
        <v>30619</v>
      </c>
      <c r="J20" s="32">
        <f t="shared" si="4"/>
        <v>2.4022476106191912</v>
      </c>
      <c r="K20" s="33">
        <f t="shared" si="5"/>
        <v>27.368627322904075</v>
      </c>
    </row>
    <row r="21" spans="1:11" ht="14.4">
      <c r="A21" s="31" t="s">
        <v>44</v>
      </c>
      <c r="B21" s="68">
        <f>'[1]Monthly trend by make 2019'!H13</f>
        <v>7446</v>
      </c>
      <c r="C21" s="32">
        <f t="shared" si="0"/>
        <v>4.8730366492146597</v>
      </c>
      <c r="D21" s="68">
        <f>'[1]Monthly trend by make 2018'!H13</f>
        <v>7222</v>
      </c>
      <c r="E21" s="32">
        <f t="shared" si="1"/>
        <v>4.7218353830361757</v>
      </c>
      <c r="F21" s="34">
        <f>IF(B21&lt;&gt;0,IF(D21&lt;&gt;0,(B21-D21)/D21*100,"-"),"-")</f>
        <v>3.1016338964275825</v>
      </c>
      <c r="G21" s="68">
        <f>'[1]Monthly trend by make 2019'!N13</f>
        <v>54531</v>
      </c>
      <c r="H21" s="32">
        <f t="shared" si="3"/>
        <v>4.4129714541902638</v>
      </c>
      <c r="I21" s="68">
        <f>'[1]Monthly trend by make 2018'!AF13</f>
        <v>55287</v>
      </c>
      <c r="J21" s="32">
        <f t="shared" si="4"/>
        <v>4.3376029148013728</v>
      </c>
      <c r="K21" s="34">
        <f t="shared" si="5"/>
        <v>-1.3674100602311574</v>
      </c>
    </row>
    <row r="22" spans="1:11" ht="14.4">
      <c r="A22" s="35" t="s">
        <v>24</v>
      </c>
      <c r="B22" s="69">
        <f>'[1]Monthly trend by make 2019'!H14</f>
        <v>65</v>
      </c>
      <c r="C22" s="36">
        <f t="shared" si="0"/>
        <v>4.2539267015706803E-2</v>
      </c>
      <c r="D22" s="70">
        <f>'[1]Monthly trend by make 2018'!H14</f>
        <v>50</v>
      </c>
      <c r="E22" s="36">
        <f t="shared" si="1"/>
        <v>3.2690635440571693E-2</v>
      </c>
      <c r="F22" s="37">
        <f>IF(B22&lt;&gt;0,IF(D22&lt;&gt;0,(B22-D22)/D22*100,"-"),"-")</f>
        <v>30</v>
      </c>
      <c r="G22" s="69">
        <f>'[1]Monthly trend by make 2019'!N14</f>
        <v>346</v>
      </c>
      <c r="H22" s="36">
        <f t="shared" si="3"/>
        <v>2.8000369022204454E-2</v>
      </c>
      <c r="I22" s="70">
        <f>'[1]Monthly trend by make 2018'!AF14</f>
        <v>283</v>
      </c>
      <c r="J22" s="36">
        <f t="shared" si="4"/>
        <v>2.2203078931553322E-2</v>
      </c>
      <c r="K22" s="37">
        <f t="shared" si="5"/>
        <v>22.261484098939928</v>
      </c>
    </row>
    <row r="23" spans="1:11" ht="14.4">
      <c r="A23" s="35" t="s">
        <v>26</v>
      </c>
      <c r="B23" s="69">
        <f>'[1]Monthly trend by make 2019'!H15</f>
        <v>252</v>
      </c>
      <c r="C23" s="36">
        <f t="shared" si="0"/>
        <v>0.16492146596858639</v>
      </c>
      <c r="D23" s="70">
        <f>'[1]Monthly trend by make 2018'!H15</f>
        <v>309</v>
      </c>
      <c r="E23" s="36">
        <f t="shared" si="1"/>
        <v>0.20202812702273307</v>
      </c>
      <c r="F23" s="37">
        <f>IF(B23&lt;&gt;0,IF(D23&lt;&gt;0,(B23-D23)/D23*100,"-"),"-")</f>
        <v>-18.446601941747574</v>
      </c>
      <c r="G23" s="69">
        <f>'[1]Monthly trend by make 2019'!N15</f>
        <v>1441</v>
      </c>
      <c r="H23" s="36">
        <f t="shared" si="3"/>
        <v>0.11661425364449889</v>
      </c>
      <c r="I23" s="70">
        <f>'[1]Monthly trend by make 2018'!AF15</f>
        <v>1797</v>
      </c>
      <c r="J23" s="36">
        <f t="shared" si="4"/>
        <v>0.14098562840989864</v>
      </c>
      <c r="K23" s="37">
        <f t="shared" si="5"/>
        <v>-19.810795770728991</v>
      </c>
    </row>
    <row r="24" spans="1:11" ht="14.4">
      <c r="A24" s="35" t="s">
        <v>25</v>
      </c>
      <c r="B24" s="69">
        <f>'[1]Monthly trend by make 2019'!H16</f>
        <v>47</v>
      </c>
      <c r="C24" s="36">
        <f t="shared" si="0"/>
        <v>3.0759162303664919E-2</v>
      </c>
      <c r="D24" s="69">
        <f>'[1]Monthly trend by make 2018'!H16</f>
        <v>38</v>
      </c>
      <c r="E24" s="36">
        <f t="shared" si="1"/>
        <v>2.484488293483449E-2</v>
      </c>
      <c r="F24" s="37">
        <f t="shared" si="2"/>
        <v>23.684210526315788</v>
      </c>
      <c r="G24" s="69">
        <f>'[1]Monthly trend by make 2019'!N16</f>
        <v>237</v>
      </c>
      <c r="H24" s="36">
        <f t="shared" si="3"/>
        <v>1.9179443520989756E-2</v>
      </c>
      <c r="I24" s="69">
        <f>'[1]Monthly trend by make 2018'!AF16</f>
        <v>141</v>
      </c>
      <c r="J24" s="36">
        <f t="shared" si="4"/>
        <v>1.1062311411127273E-2</v>
      </c>
      <c r="K24" s="37">
        <f t="shared" si="5"/>
        <v>68.085106382978722</v>
      </c>
    </row>
    <row r="25" spans="1:11" ht="14.4">
      <c r="A25" s="35" t="s">
        <v>2</v>
      </c>
      <c r="B25" s="69">
        <f>'[1]Monthly trend by make 2019'!H17</f>
        <v>615</v>
      </c>
      <c r="C25" s="36">
        <f t="shared" si="0"/>
        <v>0.40248691099476441</v>
      </c>
      <c r="D25" s="69">
        <f>'[1]Monthly trend by make 2018'!H17</f>
        <v>151</v>
      </c>
      <c r="E25" s="36">
        <f t="shared" si="1"/>
        <v>9.8725719030526515E-2</v>
      </c>
      <c r="F25" s="38">
        <f t="shared" si="2"/>
        <v>307.28476821192055</v>
      </c>
      <c r="G25" s="69">
        <f>'[1]Monthly trend by make 2019'!N17</f>
        <v>2187</v>
      </c>
      <c r="H25" s="36">
        <f t="shared" si="3"/>
        <v>0.17698499147850041</v>
      </c>
      <c r="I25" s="69">
        <f>'[1]Monthly trend by make 2018'!AF17</f>
        <v>762</v>
      </c>
      <c r="J25" s="36">
        <f t="shared" si="4"/>
        <v>5.9783555285666541E-2</v>
      </c>
      <c r="K25" s="38">
        <f t="shared" si="5"/>
        <v>187.00787401574803</v>
      </c>
    </row>
    <row r="26" spans="1:11" ht="14.4">
      <c r="A26" s="39" t="s">
        <v>35</v>
      </c>
      <c r="B26" s="71">
        <f>SUM(B18:B25)</f>
        <v>34999</v>
      </c>
      <c r="C26" s="40">
        <f t="shared" si="0"/>
        <v>22.905104712041886</v>
      </c>
      <c r="D26" s="71">
        <f>SUM(D18:D25)</f>
        <v>42739</v>
      </c>
      <c r="E26" s="40">
        <f t="shared" si="1"/>
        <v>27.943301361891869</v>
      </c>
      <c r="F26" s="41">
        <f t="shared" si="2"/>
        <v>-18.109923021128242</v>
      </c>
      <c r="G26" s="71">
        <f>SUM(G18:G25)</f>
        <v>305078</v>
      </c>
      <c r="H26" s="40">
        <f t="shared" si="3"/>
        <v>24.688718440913558</v>
      </c>
      <c r="I26" s="71">
        <f>SUM(I18:I25)</f>
        <v>348141</v>
      </c>
      <c r="J26" s="40">
        <f t="shared" si="4"/>
        <v>27.313788347384822</v>
      </c>
      <c r="K26" s="41">
        <f t="shared" si="5"/>
        <v>-12.369413542214218</v>
      </c>
    </row>
    <row r="27" spans="1:11" ht="14.4">
      <c r="A27" s="28" t="s">
        <v>3</v>
      </c>
      <c r="B27" s="67">
        <f>'[1]Monthly trend by make 2019'!H19</f>
        <v>6096</v>
      </c>
      <c r="C27" s="42">
        <f t="shared" si="0"/>
        <v>3.9895287958115184</v>
      </c>
      <c r="D27" s="43">
        <f>'[1]Monthly trend by make 2018'!H19</f>
        <v>5262</v>
      </c>
      <c r="E27" s="44">
        <f t="shared" si="1"/>
        <v>3.4403624737657652</v>
      </c>
      <c r="F27" s="45">
        <f t="shared" si="2"/>
        <v>15.849486887115166</v>
      </c>
      <c r="G27" s="72">
        <f>'[1]Monthly trend by make 2019'!N19</f>
        <v>41332</v>
      </c>
      <c r="H27" s="42">
        <f t="shared" si="3"/>
        <v>3.34483020932299</v>
      </c>
      <c r="I27" s="43">
        <f>'[1]Monthly trend by make 2018'!AF19</f>
        <v>43744</v>
      </c>
      <c r="J27" s="44">
        <f t="shared" si="4"/>
        <v>3.4319840451656134</v>
      </c>
      <c r="K27" s="45">
        <f t="shared" si="5"/>
        <v>-5.5138990490124353</v>
      </c>
    </row>
    <row r="28" spans="1:11" ht="14.4">
      <c r="A28" s="46" t="s">
        <v>4</v>
      </c>
      <c r="B28" s="67">
        <f>'[1]Monthly trend by make 2019'!H20</f>
        <v>3715</v>
      </c>
      <c r="C28" s="29">
        <f t="shared" si="0"/>
        <v>2.4312827225130893</v>
      </c>
      <c r="D28" s="43">
        <f>'[1]Monthly trend by make 2018'!H20</f>
        <v>4113</v>
      </c>
      <c r="E28" s="32">
        <f t="shared" si="1"/>
        <v>2.6891316713414275</v>
      </c>
      <c r="F28" s="47">
        <f t="shared" si="2"/>
        <v>-9.6766350595672268</v>
      </c>
      <c r="G28" s="73">
        <f>'[1]Monthly trend by make 2019'!N20</f>
        <v>36148</v>
      </c>
      <c r="H28" s="29">
        <f t="shared" si="3"/>
        <v>2.9253102295221001</v>
      </c>
      <c r="I28" s="43">
        <f>'[1]Monthly trend by make 2018'!AF20</f>
        <v>37016</v>
      </c>
      <c r="J28" s="32">
        <f t="shared" si="4"/>
        <v>2.9041313418034549</v>
      </c>
      <c r="K28" s="47">
        <f t="shared" si="5"/>
        <v>-2.344931921331316</v>
      </c>
    </row>
    <row r="29" spans="1:11" ht="14.4">
      <c r="A29" s="46" t="s">
        <v>55</v>
      </c>
      <c r="B29" s="67">
        <f>'[1]Monthly trend by make 2019'!H21</f>
        <v>6621</v>
      </c>
      <c r="C29" s="29">
        <f t="shared" si="0"/>
        <v>4.3331151832460728</v>
      </c>
      <c r="D29" s="43">
        <f>'[1]Monthly trend by make 2018'!H21</f>
        <v>6093</v>
      </c>
      <c r="E29" s="32">
        <f t="shared" si="1"/>
        <v>3.9836808347880663</v>
      </c>
      <c r="F29" s="47">
        <f t="shared" si="2"/>
        <v>8.6656819300837036</v>
      </c>
      <c r="G29" s="73">
        <f>'[1]Monthly trend by make 2019'!N21</f>
        <v>60667</v>
      </c>
      <c r="H29" s="29">
        <f t="shared" si="3"/>
        <v>4.9095329117632298</v>
      </c>
      <c r="I29" s="43">
        <f>'[1]Monthly trend by make 2018'!AF21</f>
        <v>58050</v>
      </c>
      <c r="J29" s="32">
        <f t="shared" si="4"/>
        <v>4.5543771447938877</v>
      </c>
      <c r="K29" s="47">
        <f t="shared" si="5"/>
        <v>4.5081826012058563</v>
      </c>
    </row>
    <row r="30" spans="1:11" ht="14.4">
      <c r="A30" s="46" t="s">
        <v>37</v>
      </c>
      <c r="B30" s="67">
        <f>'[1]Monthly trend by make 2019'!H22</f>
        <v>7635</v>
      </c>
      <c r="C30" s="29">
        <f t="shared" si="0"/>
        <v>4.9967277486910993</v>
      </c>
      <c r="D30" s="43">
        <f>'[1]Monthly trend by make 2018'!H22</f>
        <v>4990</v>
      </c>
      <c r="E30" s="32">
        <f t="shared" si="1"/>
        <v>3.2625254169690554</v>
      </c>
      <c r="F30" s="47">
        <f t="shared" si="2"/>
        <v>53.006012024048097</v>
      </c>
      <c r="G30" s="73">
        <f>'[1]Monthly trend by make 2019'!N22</f>
        <v>56161</v>
      </c>
      <c r="H30" s="29">
        <f t="shared" si="3"/>
        <v>4.5448807070983364</v>
      </c>
      <c r="I30" s="43">
        <f>'[1]Monthly trend by make 2018'!AF22</f>
        <v>39159</v>
      </c>
      <c r="J30" s="32">
        <f t="shared" si="4"/>
        <v>3.0722627840307299</v>
      </c>
      <c r="K30" s="47">
        <f t="shared" si="5"/>
        <v>43.417860517377868</v>
      </c>
    </row>
    <row r="31" spans="1:11" ht="14.4">
      <c r="A31" s="46" t="s">
        <v>5</v>
      </c>
      <c r="B31" s="67">
        <f>'[1]Monthly trend by make 2019'!H23</f>
        <v>9511</v>
      </c>
      <c r="C31" s="29">
        <f t="shared" si="0"/>
        <v>6.2244764397905756</v>
      </c>
      <c r="D31" s="43">
        <f>'[1]Monthly trend by make 2018'!H23</f>
        <v>9796</v>
      </c>
      <c r="E31" s="32">
        <f t="shared" si="1"/>
        <v>6.4047492955168064</v>
      </c>
      <c r="F31" s="47">
        <f t="shared" si="2"/>
        <v>-2.9093507554103715</v>
      </c>
      <c r="G31" s="48">
        <f>'[1]Monthly trend by make 2019'!N23</f>
        <v>77204</v>
      </c>
      <c r="H31" s="29">
        <f t="shared" si="3"/>
        <v>6.2478048843649496</v>
      </c>
      <c r="I31" s="43">
        <f>'[1]Monthly trend by make 2018'!AF23</f>
        <v>87038</v>
      </c>
      <c r="J31" s="32">
        <f t="shared" si="4"/>
        <v>6.8286628411467776</v>
      </c>
      <c r="K31" s="47">
        <f t="shared" si="5"/>
        <v>-11.298513293044417</v>
      </c>
    </row>
    <row r="32" spans="1:11" ht="14.4">
      <c r="A32" s="46" t="s">
        <v>6</v>
      </c>
      <c r="B32" s="67">
        <f>'[1]Monthly trend by make 2019'!H24</f>
        <v>620</v>
      </c>
      <c r="C32" s="29">
        <f t="shared" si="0"/>
        <v>0.40575916230366493</v>
      </c>
      <c r="D32" s="43">
        <f>'[1]Monthly trend by make 2018'!H24</f>
        <v>641</v>
      </c>
      <c r="E32" s="32">
        <f t="shared" si="1"/>
        <v>0.41909394634812908</v>
      </c>
      <c r="F32" s="47">
        <f t="shared" si="2"/>
        <v>-3.2761310452418098</v>
      </c>
      <c r="G32" s="48">
        <f>'[1]Monthly trend by make 2019'!N24</f>
        <v>5547</v>
      </c>
      <c r="H32" s="29">
        <f t="shared" si="3"/>
        <v>0.44889608949759574</v>
      </c>
      <c r="I32" s="43">
        <f>'[1]Monthly trend by make 2018'!AF24</f>
        <v>5918</v>
      </c>
      <c r="J32" s="32">
        <f t="shared" si="4"/>
        <v>0.46430325483015039</v>
      </c>
      <c r="K32" s="47">
        <f t="shared" si="5"/>
        <v>-6.2690098006083135</v>
      </c>
    </row>
    <row r="33" spans="1:11" ht="14.4">
      <c r="A33" s="46" t="s">
        <v>7</v>
      </c>
      <c r="B33" s="67">
        <f>'[1]Monthly trend by make 2019'!H25</f>
        <v>4265</v>
      </c>
      <c r="C33" s="29">
        <f t="shared" si="0"/>
        <v>2.7912303664921465</v>
      </c>
      <c r="D33" s="43">
        <f>'[1]Monthly trend by make 2018'!H25</f>
        <v>4271</v>
      </c>
      <c r="E33" s="32">
        <f t="shared" si="1"/>
        <v>2.792434079333634</v>
      </c>
      <c r="F33" s="47">
        <f t="shared" si="2"/>
        <v>-0.14048232264106766</v>
      </c>
      <c r="G33" s="48">
        <f>'[1]Monthly trend by make 2019'!N25</f>
        <v>29678</v>
      </c>
      <c r="H33" s="29">
        <f t="shared" si="3"/>
        <v>2.4017195139912828</v>
      </c>
      <c r="I33" s="43">
        <f>'[1]Monthly trend by make 2018'!AF25</f>
        <v>33211</v>
      </c>
      <c r="J33" s="32">
        <f t="shared" si="4"/>
        <v>2.605605845921616</v>
      </c>
      <c r="K33" s="47">
        <f t="shared" si="5"/>
        <v>-10.638041612718679</v>
      </c>
    </row>
    <row r="34" spans="1:11" ht="14.4">
      <c r="A34" s="46" t="s">
        <v>33</v>
      </c>
      <c r="B34" s="67">
        <f>'[1]Monthly trend by make 2019'!H26</f>
        <v>730</v>
      </c>
      <c r="C34" s="29">
        <f t="shared" si="0"/>
        <v>0.47774869109947643</v>
      </c>
      <c r="D34" s="43">
        <f>'[1]Monthly trend by make 2018'!H26</f>
        <v>622</v>
      </c>
      <c r="E34" s="32">
        <f t="shared" si="1"/>
        <v>0.40667150488071185</v>
      </c>
      <c r="F34" s="47">
        <f t="shared" si="2"/>
        <v>17.363344051446948</v>
      </c>
      <c r="G34" s="48">
        <f>'[1]Monthly trend by make 2019'!N26</f>
        <v>5482</v>
      </c>
      <c r="H34" s="29">
        <f t="shared" si="3"/>
        <v>0.44363590456567864</v>
      </c>
      <c r="I34" s="43">
        <f>'[1]Monthly trend by make 2018'!AF26</f>
        <v>5867</v>
      </c>
      <c r="J34" s="32">
        <f t="shared" si="4"/>
        <v>0.46030199325591287</v>
      </c>
      <c r="K34" s="47">
        <f t="shared" si="5"/>
        <v>-6.5621271518663722</v>
      </c>
    </row>
    <row r="35" spans="1:11" ht="14.4">
      <c r="A35" s="46" t="s">
        <v>8</v>
      </c>
      <c r="B35" s="67">
        <f>'[1]Monthly trend by make 2019'!H27</f>
        <v>3987</v>
      </c>
      <c r="C35" s="29">
        <f t="shared" si="0"/>
        <v>2.6092931937172774</v>
      </c>
      <c r="D35" s="43">
        <f>'[1]Monthly trend by make 2018'!H27</f>
        <v>4526</v>
      </c>
      <c r="E35" s="32">
        <f t="shared" si="1"/>
        <v>2.9591563200805497</v>
      </c>
      <c r="F35" s="47">
        <f t="shared" si="2"/>
        <v>-11.908970393283253</v>
      </c>
      <c r="G35" s="48">
        <f>'[1]Monthly trend by make 2019'!N27</f>
        <v>29553</v>
      </c>
      <c r="H35" s="29">
        <f t="shared" si="3"/>
        <v>2.3916037737375961</v>
      </c>
      <c r="I35" s="43">
        <f>'[1]Monthly trend by make 2018'!AF27</f>
        <v>31330</v>
      </c>
      <c r="J35" s="32">
        <f t="shared" si="4"/>
        <v>2.4580299043306204</v>
      </c>
      <c r="K35" s="47">
        <f t="shared" si="5"/>
        <v>-5.6718799872326846</v>
      </c>
    </row>
    <row r="36" spans="1:11" ht="14.4">
      <c r="A36" s="46" t="s">
        <v>9</v>
      </c>
      <c r="B36" s="67">
        <f>'[1]Monthly trend by make 2019'!H28</f>
        <v>1406</v>
      </c>
      <c r="C36" s="29">
        <f t="shared" si="0"/>
        <v>0.92015706806282715</v>
      </c>
      <c r="D36" s="43">
        <f>'[1]Monthly trend by make 2018'!H28</f>
        <v>1031</v>
      </c>
      <c r="E36" s="32">
        <f t="shared" si="1"/>
        <v>0.67408090278458832</v>
      </c>
      <c r="F36" s="47">
        <f t="shared" si="2"/>
        <v>36.372453928225021</v>
      </c>
      <c r="G36" s="48">
        <f>'[1]Monthly trend by make 2019'!N28</f>
        <v>10552</v>
      </c>
      <c r="H36" s="29">
        <f t="shared" si="3"/>
        <v>0.8539303292552064</v>
      </c>
      <c r="I36" s="43">
        <f>'[1]Monthly trend by make 2018'!AF28</f>
        <v>11831</v>
      </c>
      <c r="J36" s="32">
        <f t="shared" si="4"/>
        <v>0.92821422911380691</v>
      </c>
      <c r="K36" s="47">
        <f t="shared" si="5"/>
        <v>-10.810582368354323</v>
      </c>
    </row>
    <row r="37" spans="1:11" ht="14.4">
      <c r="A37" s="46" t="s">
        <v>54</v>
      </c>
      <c r="B37" s="67">
        <f>'[1]Monthly trend by make 2019'!H29</f>
        <v>87</v>
      </c>
      <c r="C37" s="29">
        <f t="shared" si="0"/>
        <v>5.6937172774869108E-2</v>
      </c>
      <c r="D37" s="43">
        <f>'[1]Monthly trend by make 2018'!H29</f>
        <v>132</v>
      </c>
      <c r="E37" s="32">
        <f t="shared" si="1"/>
        <v>8.6303277563109265E-2</v>
      </c>
      <c r="F37" s="47">
        <f t="shared" si="2"/>
        <v>-34.090909090909086</v>
      </c>
      <c r="G37" s="48">
        <f>'[1]Monthly trend by make 2019'!N29</f>
        <v>676</v>
      </c>
      <c r="H37" s="29">
        <f t="shared" si="3"/>
        <v>5.470592329193702E-2</v>
      </c>
      <c r="I37" s="43">
        <f>'[1]Monthly trend by make 2018'!AF29</f>
        <v>349</v>
      </c>
      <c r="J37" s="32">
        <f t="shared" si="4"/>
        <v>2.7381182145272468E-2</v>
      </c>
      <c r="K37" s="47">
        <f t="shared" si="5"/>
        <v>93.696275071633238</v>
      </c>
    </row>
    <row r="38" spans="1:11" ht="14.4">
      <c r="A38" s="46" t="s">
        <v>10</v>
      </c>
      <c r="B38" s="67">
        <f>'[1]Monthly trend by make 2019'!H30</f>
        <v>922</v>
      </c>
      <c r="C38" s="29">
        <f t="shared" si="0"/>
        <v>0.60340314136125661</v>
      </c>
      <c r="D38" s="43">
        <f>'[1]Monthly trend by make 2018'!H30</f>
        <v>800</v>
      </c>
      <c r="E38" s="32">
        <f t="shared" si="1"/>
        <v>0.52305016704914709</v>
      </c>
      <c r="F38" s="47">
        <f t="shared" si="2"/>
        <v>15.25</v>
      </c>
      <c r="G38" s="48">
        <f>'[1]Monthly trend by make 2019'!N30</f>
        <v>7264</v>
      </c>
      <c r="H38" s="29">
        <f t="shared" si="3"/>
        <v>0.5878458976222346</v>
      </c>
      <c r="I38" s="43">
        <f>'[1]Monthly trend by make 2018'!AF30</f>
        <v>6801</v>
      </c>
      <c r="J38" s="32">
        <f t="shared" si="4"/>
        <v>0.53357999934096867</v>
      </c>
      <c r="K38" s="47">
        <f t="shared" si="5"/>
        <v>6.8078223790619026</v>
      </c>
    </row>
    <row r="39" spans="1:11" ht="14.4">
      <c r="A39" s="46" t="s">
        <v>11</v>
      </c>
      <c r="B39" s="67">
        <f>'[1]Monthly trend by make 2019'!H31</f>
        <v>4769</v>
      </c>
      <c r="C39" s="29">
        <f t="shared" si="0"/>
        <v>3.1210732984293195</v>
      </c>
      <c r="D39" s="43">
        <f>'[1]Monthly trend by make 2018'!H31</f>
        <v>4293</v>
      </c>
      <c r="E39" s="32">
        <f t="shared" si="1"/>
        <v>2.8068179589274855</v>
      </c>
      <c r="F39" s="47">
        <f t="shared" si="2"/>
        <v>11.087817377125553</v>
      </c>
      <c r="G39" s="48">
        <f>'[1]Monthly trend by make 2019'!N31</f>
        <v>38322</v>
      </c>
      <c r="H39" s="29">
        <f t="shared" si="3"/>
        <v>3.1012431840142169</v>
      </c>
      <c r="I39" s="43">
        <f>'[1]Monthly trend by make 2018'!AF31</f>
        <v>39185</v>
      </c>
      <c r="J39" s="32">
        <f t="shared" si="4"/>
        <v>3.0743026428724978</v>
      </c>
      <c r="K39" s="47">
        <f t="shared" si="5"/>
        <v>-2.2023733571519712</v>
      </c>
    </row>
    <row r="40" spans="1:11" ht="14.4">
      <c r="A40" s="46" t="s">
        <v>36</v>
      </c>
      <c r="B40" s="67">
        <f>'[1]Monthly trend by make 2019'!H32</f>
        <v>1539</v>
      </c>
      <c r="C40" s="29">
        <f t="shared" si="0"/>
        <v>1.0071989528795811</v>
      </c>
      <c r="D40" s="43">
        <f>'[1]Monthly trend by make 2018'!H32</f>
        <v>1375</v>
      </c>
      <c r="E40" s="32">
        <f t="shared" si="1"/>
        <v>0.89899247461572163</v>
      </c>
      <c r="F40" s="47">
        <f t="shared" si="2"/>
        <v>11.927272727272726</v>
      </c>
      <c r="G40" s="48">
        <f>'[1]Monthly trend by make 2019'!N32</f>
        <v>13427</v>
      </c>
      <c r="H40" s="29">
        <f t="shared" si="3"/>
        <v>1.0865923550899979</v>
      </c>
      <c r="I40" s="43">
        <f>'[1]Monthly trend by make 2018'!AF32</f>
        <v>13038</v>
      </c>
      <c r="J40" s="32">
        <f t="shared" si="4"/>
        <v>1.0229107530374282</v>
      </c>
      <c r="K40" s="47">
        <f t="shared" si="5"/>
        <v>2.9835864396379814</v>
      </c>
    </row>
    <row r="41" spans="1:11" ht="14.4">
      <c r="A41" s="46" t="s">
        <v>12</v>
      </c>
      <c r="B41" s="67">
        <f>'[1]Monthly trend by make 2019'!H33</f>
        <v>659</v>
      </c>
      <c r="C41" s="29">
        <f t="shared" si="0"/>
        <v>0.43128272251308902</v>
      </c>
      <c r="D41" s="43">
        <f>'[1]Monthly trend by make 2018'!H33</f>
        <v>538</v>
      </c>
      <c r="E41" s="32">
        <f t="shared" si="1"/>
        <v>0.35175123734055141</v>
      </c>
      <c r="F41" s="47">
        <f t="shared" si="2"/>
        <v>22.490706319702603</v>
      </c>
      <c r="G41" s="48">
        <f>'[1]Monthly trend by make 2019'!N33</f>
        <v>5200</v>
      </c>
      <c r="H41" s="29">
        <f t="shared" si="3"/>
        <v>0.42081479455336174</v>
      </c>
      <c r="I41" s="43">
        <f>'[1]Monthly trend by make 2018'!AF33</f>
        <v>3065</v>
      </c>
      <c r="J41" s="32">
        <f t="shared" si="4"/>
        <v>0.24046797500074532</v>
      </c>
      <c r="K41" s="47">
        <f t="shared" si="5"/>
        <v>69.657422512234916</v>
      </c>
    </row>
    <row r="42" spans="1:11" ht="14.4">
      <c r="A42" s="46" t="s">
        <v>13</v>
      </c>
      <c r="B42" s="67">
        <f>'[1]Monthly trend by make 2019'!H34</f>
        <v>3184</v>
      </c>
      <c r="C42" s="29">
        <f t="shared" si="0"/>
        <v>2.0837696335078535</v>
      </c>
      <c r="D42" s="43">
        <f>'[1]Monthly trend by make 2018'!H34</f>
        <v>4162</v>
      </c>
      <c r="E42" s="32">
        <f t="shared" si="1"/>
        <v>2.7211684940731877</v>
      </c>
      <c r="F42" s="47">
        <f t="shared" si="2"/>
        <v>-23.498318116290246</v>
      </c>
      <c r="G42" s="48">
        <f>'[1]Monthly trend by make 2019'!N34</f>
        <v>28292</v>
      </c>
      <c r="H42" s="29">
        <f t="shared" si="3"/>
        <v>2.2895561860584057</v>
      </c>
      <c r="I42" s="43">
        <f>'[1]Monthly trend by make 2018'!AF34</f>
        <v>37944</v>
      </c>
      <c r="J42" s="32">
        <f t="shared" si="4"/>
        <v>2.9769386112327179</v>
      </c>
      <c r="K42" s="47">
        <f t="shared" si="5"/>
        <v>-25.437486822686061</v>
      </c>
    </row>
    <row r="43" spans="1:11" ht="14.4">
      <c r="A43" s="46" t="s">
        <v>14</v>
      </c>
      <c r="B43" s="67">
        <f>'[1]Monthly trend by make 2019'!H35</f>
        <v>8494</v>
      </c>
      <c r="C43" s="29">
        <f t="shared" si="0"/>
        <v>5.5589005235602098</v>
      </c>
      <c r="D43" s="43">
        <f>'[1]Monthly trend by make 2018'!H35</f>
        <v>7248</v>
      </c>
      <c r="E43" s="32">
        <f t="shared" si="1"/>
        <v>4.7388345134652727</v>
      </c>
      <c r="F43" s="47">
        <f t="shared" si="2"/>
        <v>17.190949227373068</v>
      </c>
      <c r="G43" s="48">
        <f>'[1]Monthly trend by make 2019'!N35</f>
        <v>68595</v>
      </c>
      <c r="H43" s="29">
        <f t="shared" si="3"/>
        <v>5.5511136216130481</v>
      </c>
      <c r="I43" s="43">
        <f>'[1]Monthly trend by make 2018'!AF35</f>
        <v>62760</v>
      </c>
      <c r="J43" s="32">
        <f t="shared" si="4"/>
        <v>4.9239054195911178</v>
      </c>
      <c r="K43" s="47">
        <f t="shared" si="5"/>
        <v>9.2973231357552581</v>
      </c>
    </row>
    <row r="44" spans="1:11" ht="14.4">
      <c r="A44" s="46" t="s">
        <v>15</v>
      </c>
      <c r="B44" s="67">
        <f>'[1]Monthly trend by make 2019'!H36</f>
        <v>9101</v>
      </c>
      <c r="C44" s="29">
        <f t="shared" si="0"/>
        <v>5.9561518324607325</v>
      </c>
      <c r="D44" s="43">
        <f>'[1]Monthly trend by make 2018'!H36</f>
        <v>8023</v>
      </c>
      <c r="E44" s="32">
        <f t="shared" si="1"/>
        <v>5.2455393627941342</v>
      </c>
      <c r="F44" s="47">
        <f t="shared" si="2"/>
        <v>13.436370434999375</v>
      </c>
      <c r="G44" s="48">
        <f>'[1]Monthly trend by make 2019'!N36</f>
        <v>71805</v>
      </c>
      <c r="H44" s="29">
        <f t="shared" si="3"/>
        <v>5.8108858313277194</v>
      </c>
      <c r="I44" s="43">
        <f>'[1]Monthly trend by make 2018'!AF36</f>
        <v>70839</v>
      </c>
      <c r="J44" s="32">
        <f t="shared" si="4"/>
        <v>5.5577523266159208</v>
      </c>
      <c r="K44" s="47">
        <f t="shared" si="5"/>
        <v>1.3636556134332782</v>
      </c>
    </row>
    <row r="45" spans="1:11" ht="14.4">
      <c r="A45" s="46" t="s">
        <v>38</v>
      </c>
      <c r="B45" s="67">
        <f>'[1]Monthly trend by make 2019'!H37</f>
        <v>674</v>
      </c>
      <c r="C45" s="29">
        <f t="shared" si="0"/>
        <v>0.44109947643979058</v>
      </c>
      <c r="D45" s="43">
        <f>'[1]Monthly trend by make 2018'!H37</f>
        <v>817</v>
      </c>
      <c r="E45" s="32">
        <f t="shared" si="1"/>
        <v>0.53416498309894145</v>
      </c>
      <c r="F45" s="47">
        <f t="shared" si="2"/>
        <v>-17.503059975520195</v>
      </c>
      <c r="G45" s="48">
        <f>'[1]Monthly trend by make 2019'!N37</f>
        <v>4044</v>
      </c>
      <c r="H45" s="29">
        <f t="shared" si="3"/>
        <v>0.32726442868726824</v>
      </c>
      <c r="I45" s="43">
        <f>'[1]Monthly trend by make 2018'!AF37</f>
        <v>4030</v>
      </c>
      <c r="J45" s="32">
        <f t="shared" si="4"/>
        <v>0.31617812047406318</v>
      </c>
      <c r="K45" s="47">
        <f t="shared" si="5"/>
        <v>0.34739454094292804</v>
      </c>
    </row>
    <row r="46" spans="1:11" ht="14.4">
      <c r="A46" s="46" t="s">
        <v>16</v>
      </c>
      <c r="B46" s="67">
        <f>'[1]Monthly trend by make 2019'!H38</f>
        <v>9260</v>
      </c>
      <c r="C46" s="29">
        <f t="shared" si="0"/>
        <v>6.0602094240837703</v>
      </c>
      <c r="D46" s="43">
        <f>'[1]Monthly trend by make 2018'!H38</f>
        <v>11150</v>
      </c>
      <c r="E46" s="32">
        <f t="shared" si="1"/>
        <v>7.2900117032474867</v>
      </c>
      <c r="F46" s="47">
        <f t="shared" si="2"/>
        <v>-16.95067264573991</v>
      </c>
      <c r="G46" s="48">
        <f>'[1]Monthly trend by make 2019'!N38</f>
        <v>75280</v>
      </c>
      <c r="H46" s="29">
        <f t="shared" si="3"/>
        <v>6.0921034103802061</v>
      </c>
      <c r="I46" s="43">
        <f>'[1]Monthly trend by make 2018'!AF38</f>
        <v>85323</v>
      </c>
      <c r="J46" s="32">
        <f t="shared" si="4"/>
        <v>6.6941106136993778</v>
      </c>
      <c r="K46" s="47">
        <f t="shared" si="5"/>
        <v>-11.770565966972562</v>
      </c>
    </row>
    <row r="47" spans="1:11" ht="14.4">
      <c r="A47" s="46" t="s">
        <v>17</v>
      </c>
      <c r="B47" s="67">
        <f>'[1]Monthly trend by make 2019'!H39</f>
        <v>2380</v>
      </c>
      <c r="C47" s="29">
        <f t="shared" si="0"/>
        <v>1.5575916230366491</v>
      </c>
      <c r="D47" s="43">
        <f>'[1]Monthly trend by make 2018'!H39</f>
        <v>1409</v>
      </c>
      <c r="E47" s="32">
        <f t="shared" si="1"/>
        <v>0.92122210671531035</v>
      </c>
      <c r="F47" s="47">
        <f t="shared" si="2"/>
        <v>68.914123491838183</v>
      </c>
      <c r="G47" s="48">
        <f>'[1]Monthly trend by make 2019'!N39</f>
        <v>17087</v>
      </c>
      <c r="H47" s="29">
        <f t="shared" si="3"/>
        <v>1.3827812297179407</v>
      </c>
      <c r="I47" s="43">
        <f>'[1]Monthly trend by make 2018'!AF39</f>
        <v>13973</v>
      </c>
      <c r="J47" s="32">
        <f t="shared" si="4"/>
        <v>1.0962672152317827</v>
      </c>
      <c r="K47" s="47">
        <f t="shared" si="5"/>
        <v>22.285836971301794</v>
      </c>
    </row>
    <row r="48" spans="1:11" ht="14.4">
      <c r="A48" s="46" t="s">
        <v>18</v>
      </c>
      <c r="B48" s="67">
        <f>'[1]Monthly trend by make 2019'!H40</f>
        <v>2452</v>
      </c>
      <c r="C48" s="29">
        <f t="shared" si="0"/>
        <v>1.6047120418848166</v>
      </c>
      <c r="D48" s="43">
        <f>'[1]Monthly trend by make 2018'!H40</f>
        <v>1528</v>
      </c>
      <c r="E48" s="32">
        <f t="shared" si="1"/>
        <v>0.999025819063871</v>
      </c>
      <c r="F48" s="47">
        <f t="shared" si="2"/>
        <v>60.471204188481678</v>
      </c>
      <c r="G48" s="48">
        <f>'[1]Monthly trend by make 2019'!N40</f>
        <v>17309</v>
      </c>
      <c r="H48" s="29">
        <f t="shared" si="3"/>
        <v>1.4007467844084882</v>
      </c>
      <c r="I48" s="43">
        <f>'[1]Monthly trend by make 2018'!AF40</f>
        <v>16253</v>
      </c>
      <c r="J48" s="32">
        <f t="shared" si="4"/>
        <v>1.2751471444329898</v>
      </c>
      <c r="K48" s="47">
        <f t="shared" si="5"/>
        <v>6.4972620439303519</v>
      </c>
    </row>
    <row r="49" spans="1:11" ht="14.4">
      <c r="A49" s="49" t="s">
        <v>19</v>
      </c>
      <c r="B49" s="67">
        <f>'[1]Monthly trend by make 2019'!H41</f>
        <v>2079</v>
      </c>
      <c r="C49" s="29">
        <f t="shared" si="0"/>
        <v>1.3606020942408377</v>
      </c>
      <c r="D49" s="43">
        <f>'[1]Monthly trend by make 2018'!H41</f>
        <v>2211</v>
      </c>
      <c r="E49" s="32">
        <f t="shared" si="1"/>
        <v>1.4455798991820803</v>
      </c>
      <c r="F49" s="47">
        <f t="shared" si="2"/>
        <v>-5.9701492537313428</v>
      </c>
      <c r="G49" s="48">
        <f>'[1]Monthly trend by make 2019'!N41</f>
        <v>15631</v>
      </c>
      <c r="H49" s="29">
        <f t="shared" si="3"/>
        <v>1.2649530872429995</v>
      </c>
      <c r="I49" s="43">
        <f>'[1]Monthly trend by make 2018'!AF41</f>
        <v>16995</v>
      </c>
      <c r="J49" s="32">
        <f t="shared" si="4"/>
        <v>1.333361577532681</v>
      </c>
      <c r="K49" s="47">
        <f t="shared" si="5"/>
        <v>-8.025889967637541</v>
      </c>
    </row>
    <row r="50" spans="1:11" ht="14.4">
      <c r="A50" s="46" t="s">
        <v>47</v>
      </c>
      <c r="B50" s="67">
        <f>'[1]Monthly trend by make 2019'!H42</f>
        <v>196</v>
      </c>
      <c r="C50" s="29">
        <f t="shared" si="0"/>
        <v>0.12827225130890052</v>
      </c>
      <c r="D50" s="43">
        <f>'[1]Monthly trend by make 2018'!H42</f>
        <v>201</v>
      </c>
      <c r="E50" s="32">
        <f t="shared" si="1"/>
        <v>0.13141635447109823</v>
      </c>
      <c r="F50" s="47">
        <f t="shared" si="2"/>
        <v>-2.4875621890547266</v>
      </c>
      <c r="G50" s="48">
        <f>'[1]Monthly trend by make 2019'!N42</f>
        <v>1580</v>
      </c>
      <c r="H50" s="29">
        <f t="shared" si="3"/>
        <v>0.12786295680659837</v>
      </c>
      <c r="I50" s="43">
        <f>'[1]Monthly trend by make 2018'!AF42</f>
        <v>1493</v>
      </c>
      <c r="J50" s="32">
        <f t="shared" si="4"/>
        <v>0.11713497118307106</v>
      </c>
      <c r="K50" s="47">
        <f t="shared" si="5"/>
        <v>5.8271935699933017</v>
      </c>
    </row>
    <row r="51" spans="1:11" ht="14.4">
      <c r="A51" s="46" t="s">
        <v>39</v>
      </c>
      <c r="B51" s="67">
        <f>'[1]Monthly trend by make 2019'!H43</f>
        <v>247</v>
      </c>
      <c r="C51" s="29">
        <f t="shared" si="0"/>
        <v>0.16164921465968585</v>
      </c>
      <c r="D51" s="43">
        <f>'[1]Monthly trend by make 2018'!H43</f>
        <v>295</v>
      </c>
      <c r="E51" s="32">
        <f t="shared" si="1"/>
        <v>0.19287474909937299</v>
      </c>
      <c r="F51" s="47">
        <f t="shared" si="2"/>
        <v>-16.271186440677965</v>
      </c>
      <c r="G51" s="48">
        <f>'[1]Monthly trend by make 2019'!N43</f>
        <v>1550</v>
      </c>
      <c r="H51" s="29">
        <f t="shared" si="3"/>
        <v>0.12543517914571362</v>
      </c>
      <c r="I51" s="43">
        <f>'[1]Monthly trend by make 2018'!AF43</f>
        <v>2012</v>
      </c>
      <c r="J51" s="32">
        <f t="shared" si="4"/>
        <v>0.15785369190913526</v>
      </c>
      <c r="K51" s="47">
        <f t="shared" si="5"/>
        <v>-22.962226640159045</v>
      </c>
    </row>
    <row r="52" spans="1:11" ht="14.4">
      <c r="A52" s="46" t="s">
        <v>20</v>
      </c>
      <c r="B52" s="67">
        <f>'[1]Monthly trend by make 2019'!H44</f>
        <v>3853</v>
      </c>
      <c r="C52" s="29">
        <f t="shared" si="0"/>
        <v>2.5215968586387434</v>
      </c>
      <c r="D52" s="43">
        <f>'[1]Monthly trend by make 2018'!H44</f>
        <v>2578</v>
      </c>
      <c r="E52" s="32">
        <f t="shared" si="1"/>
        <v>1.6855291633158767</v>
      </c>
      <c r="F52" s="47">
        <f t="shared" si="2"/>
        <v>49.456943366951123</v>
      </c>
      <c r="G52" s="48">
        <f>'[1]Monthly trend by make 2019'!N44</f>
        <v>24256</v>
      </c>
      <c r="H52" s="29">
        <f t="shared" si="3"/>
        <v>1.9629391647473733</v>
      </c>
      <c r="I52" s="43">
        <f>'[1]Monthly trend by make 2018'!AF44</f>
        <v>20259</v>
      </c>
      <c r="J52" s="32">
        <f t="shared" si="4"/>
        <v>1.5894423182838826</v>
      </c>
      <c r="K52" s="47">
        <f t="shared" si="5"/>
        <v>19.729502936966288</v>
      </c>
    </row>
    <row r="53" spans="1:11" ht="14.4">
      <c r="A53" s="46" t="s">
        <v>21</v>
      </c>
      <c r="B53" s="67">
        <f>'[1]Monthly trend by make 2019'!H45</f>
        <v>6640</v>
      </c>
      <c r="C53" s="29">
        <f t="shared" si="0"/>
        <v>4.345549738219896</v>
      </c>
      <c r="D53" s="50">
        <f>'[1]Monthly trend by make 2018'!H45</f>
        <v>7094</v>
      </c>
      <c r="E53" s="32">
        <f t="shared" si="1"/>
        <v>4.6381473563083118</v>
      </c>
      <c r="F53" s="47">
        <f t="shared" si="2"/>
        <v>-6.3997744572878492</v>
      </c>
      <c r="G53" s="51">
        <f>'[1]Monthly trend by make 2019'!N45</f>
        <v>56746</v>
      </c>
      <c r="H53" s="29">
        <f t="shared" si="3"/>
        <v>4.5922223714855894</v>
      </c>
      <c r="I53" s="50">
        <f>'[1]Monthly trend by make 2018'!AF45</f>
        <v>55735</v>
      </c>
      <c r="J53" s="32">
        <f t="shared" si="4"/>
        <v>4.372751251767224</v>
      </c>
      <c r="K53" s="47">
        <f t="shared" si="5"/>
        <v>1.8139409706647527</v>
      </c>
    </row>
    <row r="54" spans="1:11" ht="14.4">
      <c r="A54" s="46" t="s">
        <v>45</v>
      </c>
      <c r="B54" s="67">
        <f>'[1]Monthly trend by make 2019'!H46</f>
        <v>389</v>
      </c>
      <c r="C54" s="36">
        <f t="shared" si="0"/>
        <v>0.25458115183246077</v>
      </c>
      <c r="D54" s="52">
        <f>'[1]Monthly trend by make 2018'!H46</f>
        <v>295</v>
      </c>
      <c r="E54" s="36">
        <f t="shared" si="1"/>
        <v>0.19287474909937299</v>
      </c>
      <c r="F54" s="53">
        <f t="shared" si="2"/>
        <v>31.864406779661014</v>
      </c>
      <c r="G54" s="52">
        <f>'[1]Monthly trend by make 2019'!N46</f>
        <v>3450</v>
      </c>
      <c r="H54" s="36">
        <f t="shared" si="3"/>
        <v>0.27919443100174962</v>
      </c>
      <c r="I54" s="52">
        <f>'[1]Monthly trend by make 2018'!AF46</f>
        <v>2242</v>
      </c>
      <c r="J54" s="36">
        <f t="shared" si="4"/>
        <v>0.17589859704785352</v>
      </c>
      <c r="K54" s="53">
        <f t="shared" si="5"/>
        <v>53.880463871543263</v>
      </c>
    </row>
    <row r="55" spans="1:11" ht="14.4">
      <c r="A55" s="46" t="s">
        <v>22</v>
      </c>
      <c r="B55" s="67">
        <f>'[1]Monthly trend by make 2019'!H47</f>
        <v>14395</v>
      </c>
      <c r="C55" s="36">
        <f t="shared" si="0"/>
        <v>9.4208115183246086</v>
      </c>
      <c r="D55" s="52">
        <f>'[1]Monthly trend by make 2018'!H47</f>
        <v>12951</v>
      </c>
      <c r="E55" s="36">
        <f t="shared" si="1"/>
        <v>8.4675283918168791</v>
      </c>
      <c r="F55" s="53">
        <f>IF(B55&lt;&gt;0,IF(D55&lt;&gt;0,(B55-D55)/D55*100,"-"),"-")</f>
        <v>11.149718168481199</v>
      </c>
      <c r="G55" s="52">
        <f>'[1]Monthly trend by make 2019'!N47</f>
        <v>113269</v>
      </c>
      <c r="H55" s="36">
        <f t="shared" si="3"/>
        <v>9.1663982623586016</v>
      </c>
      <c r="I55" s="52">
        <f>'[1]Monthly trend by make 2018'!AF47</f>
        <v>109351</v>
      </c>
      <c r="J55" s="36">
        <f t="shared" si="4"/>
        <v>8.5792540079303432</v>
      </c>
      <c r="K55" s="53">
        <f>IF(G55&lt;&gt;0,IF(I55&lt;&gt;0,(G55-I55)/I55*100,"-"),"-")</f>
        <v>3.5829576318460741</v>
      </c>
    </row>
    <row r="56" spans="1:11" ht="14.4">
      <c r="A56" s="46" t="s">
        <v>23</v>
      </c>
      <c r="B56" s="67">
        <f>'[1]Monthly trend by make 2019'!H48</f>
        <v>1613</v>
      </c>
      <c r="C56" s="29">
        <f t="shared" si="0"/>
        <v>1.0556282722513088</v>
      </c>
      <c r="D56" s="50">
        <f>'[1]Monthly trend by make 2018'!H48</f>
        <v>1639</v>
      </c>
      <c r="E56" s="32">
        <f t="shared" si="1"/>
        <v>1.0715990297419402</v>
      </c>
      <c r="F56" s="47">
        <f>IF(B56&lt;&gt;0,IF(D56&lt;&gt;0,(B56-D56)/D56*100,"-"),"-")</f>
        <v>-1.5863331299572909</v>
      </c>
      <c r="G56" s="50">
        <f>'[1]Monthly trend by make 2019'!N48</f>
        <v>12547</v>
      </c>
      <c r="H56" s="29">
        <f t="shared" si="3"/>
        <v>1.0153775437040442</v>
      </c>
      <c r="I56" s="52">
        <f>'[1]Monthly trend by make 2018'!AF48</f>
        <v>10686</v>
      </c>
      <c r="J56" s="32">
        <f t="shared" si="4"/>
        <v>0.83838198396670949</v>
      </c>
      <c r="K56" s="47">
        <f>IF(G56&lt;&gt;0,IF(I56&lt;&gt;0,(G56-I56)/I56*100,"-"),"-")</f>
        <v>17.415309751076176</v>
      </c>
    </row>
    <row r="57" spans="1:11" ht="14.4">
      <c r="A57" s="46" t="s">
        <v>48</v>
      </c>
      <c r="B57" s="67">
        <f>'[1]Monthly trend by make 2019'!H49</f>
        <v>282</v>
      </c>
      <c r="C57" s="29">
        <f t="shared" si="0"/>
        <v>0.18455497382198954</v>
      </c>
      <c r="D57" s="50">
        <f>'[1]Monthly trend by make 2018'!H49</f>
        <v>126</v>
      </c>
      <c r="E57" s="32">
        <f t="shared" si="1"/>
        <v>8.2380401310240672E-2</v>
      </c>
      <c r="F57" s="47">
        <f>IF(B57&lt;&gt;0,IF(D57&lt;&gt;0,(B57-D57)/D57*100,"-"),"-")</f>
        <v>123.80952380952381</v>
      </c>
      <c r="G57" s="50">
        <f>'[1]Monthly trend by make 2019'!N49</f>
        <v>1966</v>
      </c>
      <c r="H57" s="29">
        <f t="shared" si="3"/>
        <v>0.15910036270998254</v>
      </c>
      <c r="I57" s="50">
        <f>'[1]Monthly trend by make 2018'!AF49</f>
        <v>960</v>
      </c>
      <c r="J57" s="32">
        <f t="shared" si="4"/>
        <v>7.5317864926823977E-2</v>
      </c>
      <c r="K57" s="47">
        <f>IF(G57&lt;&gt;0,IF(I57&lt;&gt;0,(G57-I57)/I57*100,"-"),"-")</f>
        <v>104.79166666666666</v>
      </c>
    </row>
    <row r="58" spans="1:11" ht="14.4">
      <c r="A58" s="39" t="s">
        <v>28</v>
      </c>
      <c r="B58" s="54">
        <f>SUM(B27:B57)</f>
        <v>117801</v>
      </c>
      <c r="C58" s="40">
        <f t="shared" si="0"/>
        <v>77.094895287958124</v>
      </c>
      <c r="D58" s="55">
        <f>SUM(D27:D57)</f>
        <v>110210</v>
      </c>
      <c r="E58" s="56">
        <f t="shared" si="1"/>
        <v>72.056698638108131</v>
      </c>
      <c r="F58" s="41">
        <f t="shared" si="2"/>
        <v>6.8877597314218315</v>
      </c>
      <c r="G58" s="54">
        <f>SUM(G27:G57)</f>
        <v>930620</v>
      </c>
      <c r="H58" s="40">
        <f t="shared" si="3"/>
        <v>75.311281559086439</v>
      </c>
      <c r="I58" s="55">
        <f>SUM(I27:I57)</f>
        <v>926457</v>
      </c>
      <c r="J58" s="56">
        <f t="shared" si="4"/>
        <v>72.686211652615171</v>
      </c>
      <c r="K58" s="41">
        <f>IF(G58&lt;&gt;0,IF(I58&lt;&gt;0,(G58-I58)/I58*100,"-"),"-")</f>
        <v>0.44934627295168583</v>
      </c>
    </row>
    <row r="59" spans="1:11" ht="14.4">
      <c r="A59" s="57"/>
      <c r="B59" s="58"/>
      <c r="C59" s="59"/>
      <c r="D59" s="58"/>
      <c r="E59" s="59"/>
      <c r="F59" s="60"/>
      <c r="G59" s="58"/>
      <c r="H59" s="59"/>
      <c r="I59" s="58"/>
      <c r="J59" s="59"/>
      <c r="K59" s="60"/>
    </row>
    <row r="60" spans="1:11" ht="14.4">
      <c r="A60" s="39" t="s">
        <v>34</v>
      </c>
      <c r="B60" s="54">
        <f>+B58+B26</f>
        <v>152800</v>
      </c>
      <c r="C60" s="40">
        <f>B60/B$60*100</f>
        <v>100</v>
      </c>
      <c r="D60" s="54">
        <f>+D58+D26</f>
        <v>152949</v>
      </c>
      <c r="E60" s="40">
        <f>D60/D$60*100</f>
        <v>100</v>
      </c>
      <c r="F60" s="41">
        <f t="shared" si="2"/>
        <v>-9.7418093612903642E-2</v>
      </c>
      <c r="G60" s="54">
        <f>+G58+G26</f>
        <v>1235698</v>
      </c>
      <c r="H60" s="40">
        <f>G60/G$60*100</f>
        <v>100</v>
      </c>
      <c r="I60" s="54">
        <f>+I58+I26</f>
        <v>1274598</v>
      </c>
      <c r="J60" s="40">
        <f>I60/I$60*100</f>
        <v>100</v>
      </c>
      <c r="K60" s="41">
        <f>IF(G60&lt;&gt;0,IF(I60&lt;&gt;0,(G60-I60)/I60*100,"-"),"-")</f>
        <v>-3.0519426517223471</v>
      </c>
    </row>
    <row r="61" spans="1:11">
      <c r="A61" s="61"/>
      <c r="B61" s="74"/>
      <c r="C61" s="62"/>
      <c r="D61" s="74"/>
      <c r="E61" s="62"/>
      <c r="F61" s="62"/>
    </row>
    <row r="62" spans="1:11">
      <c r="A62" s="64" t="s">
        <v>50</v>
      </c>
      <c r="B62" s="74"/>
      <c r="C62" s="62"/>
      <c r="D62" s="74"/>
      <c r="E62" s="62"/>
      <c r="F62" s="62"/>
    </row>
    <row r="63" spans="1:11">
      <c r="A63" s="63" t="s">
        <v>60</v>
      </c>
    </row>
    <row r="64" spans="1:11">
      <c r="A64" s="63"/>
      <c r="B64" s="7"/>
    </row>
    <row r="65" spans="1:11">
      <c r="A65" s="63"/>
      <c r="B65" s="7"/>
    </row>
    <row r="66" spans="1:11">
      <c r="A66" s="76" t="s">
        <v>40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1:11" s="3" customFormat="1" ht="11.4">
      <c r="A67" s="10"/>
      <c r="B67" s="4"/>
      <c r="C67" s="4"/>
      <c r="D67" s="5"/>
      <c r="E67" s="4"/>
      <c r="F67" s="4"/>
    </row>
    <row r="68" spans="1:11" s="3" customFormat="1" ht="11.4">
      <c r="A68" s="75" t="s">
        <v>41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s="3" customFormat="1" ht="11.4">
      <c r="A69" s="75" t="s">
        <v>42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s="6" customFormat="1" ht="10.199999999999999">
      <c r="A70" s="75" t="s">
        <v>43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s="3" customForma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</row>
    <row r="72" spans="1:11">
      <c r="D72" s="2"/>
    </row>
    <row r="78" spans="1:11">
      <c r="B78" s="2"/>
    </row>
  </sheetData>
  <mergeCells count="8">
    <mergeCell ref="A69:K69"/>
    <mergeCell ref="A70:K70"/>
    <mergeCell ref="A66:K66"/>
    <mergeCell ref="A68:K68"/>
    <mergeCell ref="B14:E14"/>
    <mergeCell ref="B15:E15"/>
    <mergeCell ref="G14:J14"/>
    <mergeCell ref="G15:J15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22860</xdr:colOff>
                <xdr:row>0</xdr:row>
                <xdr:rowOff>160020</xdr:rowOff>
              </from>
              <to>
                <xdr:col>1</xdr:col>
                <xdr:colOff>137160</xdr:colOff>
                <xdr:row>3</xdr:row>
                <xdr:rowOff>30480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2019</vt:lpstr>
      <vt:lpstr>'mercato 2019'!Area_stampa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2019-06-03T10:15:52Z</cp:lastPrinted>
  <dcterms:created xsi:type="dcterms:W3CDTF">2001-01-02T10:32:52Z</dcterms:created>
  <dcterms:modified xsi:type="dcterms:W3CDTF">2019-08-01T09:46:24Z</dcterms:modified>
</cp:coreProperties>
</file>