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7AFE7743-86A3-4709-B7A0-12AB4F238782}" xr6:coauthVersionLast="44" xr6:coauthVersionMax="44" xr10:uidLastSave="{00000000-0000-0000-0000-000000000000}"/>
  <bookViews>
    <workbookView xWindow="-108" yWindow="-108" windowWidth="23256" windowHeight="12576" tabRatio="767" xr2:uid="{00000000-000D-0000-FFFF-FFFF00000000}"/>
  </bookViews>
  <sheets>
    <sheet name="mercato 2019" sheetId="32" r:id="rId1"/>
  </sheets>
  <externalReferences>
    <externalReference r:id="rId2"/>
  </externalReferences>
  <definedNames>
    <definedName name="_xlnm.Print_Area" localSheetId="0">'mercato 2019'!$A$1:$K$71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32" l="1"/>
  <c r="G57" i="32"/>
  <c r="K57" i="32" s="1"/>
  <c r="D57" i="32"/>
  <c r="B57" i="32"/>
  <c r="F57" i="32" s="1"/>
  <c r="I56" i="32"/>
  <c r="G56" i="32"/>
  <c r="D56" i="32"/>
  <c r="B56" i="32"/>
  <c r="I55" i="32"/>
  <c r="G55" i="32"/>
  <c r="K55" i="32" s="1"/>
  <c r="D55" i="32"/>
  <c r="B55" i="32"/>
  <c r="F55" i="32" s="1"/>
  <c r="I54" i="32"/>
  <c r="G54" i="32"/>
  <c r="D54" i="32"/>
  <c r="B54" i="32"/>
  <c r="F54" i="32" s="1"/>
  <c r="I53" i="32"/>
  <c r="G53" i="32"/>
  <c r="K53" i="32" s="1"/>
  <c r="D53" i="32"/>
  <c r="B53" i="32"/>
  <c r="F53" i="32" s="1"/>
  <c r="I52" i="32"/>
  <c r="G52" i="32"/>
  <c r="D52" i="32"/>
  <c r="B52" i="32"/>
  <c r="I51" i="32"/>
  <c r="G51" i="32"/>
  <c r="K51" i="32" s="1"/>
  <c r="D51" i="32"/>
  <c r="B51" i="32"/>
  <c r="F51" i="32" s="1"/>
  <c r="I50" i="32"/>
  <c r="G50" i="32"/>
  <c r="F50" i="32"/>
  <c r="D50" i="32"/>
  <c r="B50" i="32"/>
  <c r="I49" i="32"/>
  <c r="G49" i="32"/>
  <c r="K49" i="32" s="1"/>
  <c r="D49" i="32"/>
  <c r="B49" i="32"/>
  <c r="F49" i="32" s="1"/>
  <c r="I48" i="32"/>
  <c r="G48" i="32"/>
  <c r="D48" i="32"/>
  <c r="B48" i="32"/>
  <c r="F48" i="32" s="1"/>
  <c r="I47" i="32"/>
  <c r="G47" i="32"/>
  <c r="K47" i="32" s="1"/>
  <c r="D47" i="32"/>
  <c r="B47" i="32"/>
  <c r="F47" i="32" s="1"/>
  <c r="I46" i="32"/>
  <c r="G46" i="32"/>
  <c r="D46" i="32"/>
  <c r="B46" i="32"/>
  <c r="F46" i="32" s="1"/>
  <c r="I45" i="32"/>
  <c r="G45" i="32"/>
  <c r="K45" i="32" s="1"/>
  <c r="D45" i="32"/>
  <c r="B45" i="32"/>
  <c r="F45" i="32" s="1"/>
  <c r="I44" i="32"/>
  <c r="G44" i="32"/>
  <c r="D44" i="32"/>
  <c r="B44" i="32"/>
  <c r="F44" i="32" s="1"/>
  <c r="I43" i="32"/>
  <c r="G43" i="32"/>
  <c r="K43" i="32" s="1"/>
  <c r="D43" i="32"/>
  <c r="B43" i="32"/>
  <c r="F43" i="32" s="1"/>
  <c r="I42" i="32"/>
  <c r="G42" i="32"/>
  <c r="D42" i="32"/>
  <c r="B42" i="32"/>
  <c r="I41" i="32"/>
  <c r="G41" i="32"/>
  <c r="K41" i="32" s="1"/>
  <c r="D41" i="32"/>
  <c r="B41" i="32"/>
  <c r="I40" i="32"/>
  <c r="G40" i="32"/>
  <c r="F40" i="32"/>
  <c r="D40" i="32"/>
  <c r="B40" i="32"/>
  <c r="I39" i="32"/>
  <c r="G39" i="32"/>
  <c r="K39" i="32" s="1"/>
  <c r="D39" i="32"/>
  <c r="B39" i="32"/>
  <c r="F39" i="32" s="1"/>
  <c r="I38" i="32"/>
  <c r="G38" i="32"/>
  <c r="F38" i="32"/>
  <c r="D38" i="32"/>
  <c r="B38" i="32"/>
  <c r="I37" i="32"/>
  <c r="G37" i="32"/>
  <c r="K37" i="32" s="1"/>
  <c r="D37" i="32"/>
  <c r="B37" i="32"/>
  <c r="F37" i="32" s="1"/>
  <c r="I36" i="32"/>
  <c r="G36" i="32"/>
  <c r="D36" i="32"/>
  <c r="B36" i="32"/>
  <c r="F36" i="32" s="1"/>
  <c r="I35" i="32"/>
  <c r="G35" i="32"/>
  <c r="K35" i="32" s="1"/>
  <c r="D35" i="32"/>
  <c r="B35" i="32"/>
  <c r="I34" i="32"/>
  <c r="G34" i="32"/>
  <c r="K34" i="32" s="1"/>
  <c r="D34" i="32"/>
  <c r="B34" i="32"/>
  <c r="I33" i="32"/>
  <c r="G33" i="32"/>
  <c r="K33" i="32" s="1"/>
  <c r="D33" i="32"/>
  <c r="B33" i="32"/>
  <c r="I32" i="32"/>
  <c r="G32" i="32"/>
  <c r="K32" i="32" s="1"/>
  <c r="F32" i="32"/>
  <c r="D32" i="32"/>
  <c r="B32" i="32"/>
  <c r="I31" i="32"/>
  <c r="G31" i="32"/>
  <c r="K31" i="32" s="1"/>
  <c r="D31" i="32"/>
  <c r="B31" i="32"/>
  <c r="F31" i="32" s="1"/>
  <c r="I30" i="32"/>
  <c r="G30" i="32"/>
  <c r="F30" i="32"/>
  <c r="D30" i="32"/>
  <c r="B30" i="32"/>
  <c r="I29" i="32"/>
  <c r="G29" i="32"/>
  <c r="K29" i="32" s="1"/>
  <c r="D29" i="32"/>
  <c r="B29" i="32"/>
  <c r="F29" i="32" s="1"/>
  <c r="I28" i="32"/>
  <c r="G28" i="32"/>
  <c r="D28" i="32"/>
  <c r="B28" i="32"/>
  <c r="F28" i="32" s="1"/>
  <c r="I27" i="32"/>
  <c r="I58" i="32" s="1"/>
  <c r="G27" i="32"/>
  <c r="K27" i="32" s="1"/>
  <c r="D27" i="32"/>
  <c r="B27" i="32"/>
  <c r="I25" i="32"/>
  <c r="G25" i="32"/>
  <c r="K25" i="32" s="1"/>
  <c r="D25" i="32"/>
  <c r="B25" i="32"/>
  <c r="I24" i="32"/>
  <c r="G24" i="32"/>
  <c r="D24" i="32"/>
  <c r="B24" i="32"/>
  <c r="I23" i="32"/>
  <c r="G23" i="32"/>
  <c r="K23" i="32" s="1"/>
  <c r="D23" i="32"/>
  <c r="B23" i="32"/>
  <c r="I22" i="32"/>
  <c r="G22" i="32"/>
  <c r="F22" i="32"/>
  <c r="D22" i="32"/>
  <c r="B22" i="32"/>
  <c r="I21" i="32"/>
  <c r="G21" i="32"/>
  <c r="K21" i="32" s="1"/>
  <c r="D21" i="32"/>
  <c r="B21" i="32"/>
  <c r="F21" i="32" s="1"/>
  <c r="I20" i="32"/>
  <c r="G20" i="32"/>
  <c r="F20" i="32"/>
  <c r="D20" i="32"/>
  <c r="B20" i="32"/>
  <c r="I19" i="32"/>
  <c r="G19" i="32"/>
  <c r="K19" i="32" s="1"/>
  <c r="D19" i="32"/>
  <c r="B19" i="32"/>
  <c r="F19" i="32" s="1"/>
  <c r="I18" i="32"/>
  <c r="I26" i="32" s="1"/>
  <c r="G18" i="32"/>
  <c r="G26" i="32" s="1"/>
  <c r="D18" i="32"/>
  <c r="D26" i="32" s="1"/>
  <c r="B18" i="32"/>
  <c r="F18" i="32" s="1"/>
  <c r="G17" i="32"/>
  <c r="D17" i="32"/>
  <c r="K26" i="32" l="1"/>
  <c r="F24" i="32"/>
  <c r="F25" i="32"/>
  <c r="J25" i="32"/>
  <c r="F27" i="32"/>
  <c r="I60" i="32"/>
  <c r="J58" i="32"/>
  <c r="F34" i="32"/>
  <c r="F35" i="32"/>
  <c r="J41" i="32"/>
  <c r="J45" i="32"/>
  <c r="J47" i="32"/>
  <c r="J49" i="32"/>
  <c r="B17" i="32"/>
  <c r="F23" i="32"/>
  <c r="J23" i="32"/>
  <c r="B26" i="32"/>
  <c r="D58" i="32"/>
  <c r="B58" i="32"/>
  <c r="F33" i="32"/>
  <c r="F41" i="32"/>
  <c r="F42" i="32"/>
  <c r="J51" i="32"/>
  <c r="J53" i="32"/>
  <c r="J55" i="32"/>
  <c r="J57" i="32"/>
  <c r="F52" i="32"/>
  <c r="F56" i="32"/>
  <c r="I17" i="32"/>
  <c r="J17" i="32" s="1"/>
  <c r="K18" i="32"/>
  <c r="K20" i="32"/>
  <c r="K22" i="32"/>
  <c r="K24" i="32"/>
  <c r="K28" i="32"/>
  <c r="K30" i="32"/>
  <c r="K36" i="32"/>
  <c r="K38" i="32"/>
  <c r="K40" i="32"/>
  <c r="K42" i="32"/>
  <c r="K44" i="32"/>
  <c r="K46" i="32"/>
  <c r="K48" i="32"/>
  <c r="K50" i="32"/>
  <c r="K52" i="32"/>
  <c r="K54" i="32"/>
  <c r="K56" i="32"/>
  <c r="G58" i="32"/>
  <c r="F17" i="32" l="1"/>
  <c r="D60" i="32"/>
  <c r="J60" i="32"/>
  <c r="J35" i="32"/>
  <c r="J33" i="32"/>
  <c r="J31" i="32"/>
  <c r="J27" i="32"/>
  <c r="J46" i="32"/>
  <c r="J44" i="32"/>
  <c r="J42" i="32"/>
  <c r="J56" i="32"/>
  <c r="J54" i="32"/>
  <c r="J52" i="32"/>
  <c r="J50" i="32"/>
  <c r="J48" i="32"/>
  <c r="J38" i="32"/>
  <c r="J30" i="32"/>
  <c r="J20" i="32"/>
  <c r="J18" i="32"/>
  <c r="J40" i="32"/>
  <c r="J32" i="32"/>
  <c r="J22" i="32"/>
  <c r="J34" i="32"/>
  <c r="J24" i="32"/>
  <c r="J36" i="32"/>
  <c r="J28" i="32"/>
  <c r="J21" i="32"/>
  <c r="J37" i="32"/>
  <c r="J29" i="32"/>
  <c r="J19" i="32"/>
  <c r="G60" i="32"/>
  <c r="H58" i="32"/>
  <c r="K58" i="32"/>
  <c r="B60" i="32"/>
  <c r="F58" i="32"/>
  <c r="F26" i="32"/>
  <c r="J43" i="32"/>
  <c r="K17" i="32"/>
  <c r="J39" i="32"/>
  <c r="J26" i="32"/>
  <c r="C60" i="32" l="1"/>
  <c r="C57" i="32"/>
  <c r="C55" i="32"/>
  <c r="C53" i="32"/>
  <c r="C51" i="32"/>
  <c r="C49" i="32"/>
  <c r="C47" i="32"/>
  <c r="C45" i="32"/>
  <c r="C43" i="32"/>
  <c r="C41" i="32"/>
  <c r="C39" i="32"/>
  <c r="C37" i="32"/>
  <c r="C35" i="32"/>
  <c r="C33" i="32"/>
  <c r="C31" i="32"/>
  <c r="C29" i="32"/>
  <c r="C27" i="32"/>
  <c r="C25" i="32"/>
  <c r="C23" i="32"/>
  <c r="C21" i="32"/>
  <c r="C19" i="32"/>
  <c r="F60" i="32"/>
  <c r="C22" i="32"/>
  <c r="C32" i="32"/>
  <c r="C40" i="32"/>
  <c r="C52" i="32"/>
  <c r="C20" i="32"/>
  <c r="C30" i="32"/>
  <c r="C44" i="32"/>
  <c r="C48" i="32"/>
  <c r="C54" i="32"/>
  <c r="C56" i="32"/>
  <c r="C28" i="32"/>
  <c r="C50" i="32"/>
  <c r="C46" i="32"/>
  <c r="C24" i="32"/>
  <c r="C38" i="32"/>
  <c r="C42" i="32"/>
  <c r="C34" i="32"/>
  <c r="C18" i="32"/>
  <c r="C36" i="32"/>
  <c r="E56" i="32"/>
  <c r="E54" i="32"/>
  <c r="E52" i="32"/>
  <c r="E50" i="32"/>
  <c r="E48" i="32"/>
  <c r="E46" i="32"/>
  <c r="E44" i="32"/>
  <c r="E42" i="32"/>
  <c r="E40" i="32"/>
  <c r="E38" i="32"/>
  <c r="E36" i="32"/>
  <c r="E34" i="32"/>
  <c r="E32" i="32"/>
  <c r="E30" i="32"/>
  <c r="E28" i="32"/>
  <c r="E24" i="32"/>
  <c r="E22" i="32"/>
  <c r="E20" i="32"/>
  <c r="E18" i="32"/>
  <c r="E60" i="32"/>
  <c r="E57" i="32"/>
  <c r="E41" i="32"/>
  <c r="E29" i="32"/>
  <c r="E26" i="32"/>
  <c r="E17" i="32"/>
  <c r="E51" i="32"/>
  <c r="E45" i="32"/>
  <c r="E37" i="32"/>
  <c r="E23" i="32"/>
  <c r="E31" i="32"/>
  <c r="E33" i="32"/>
  <c r="E19" i="32"/>
  <c r="E25" i="32"/>
  <c r="E43" i="32"/>
  <c r="E53" i="32"/>
  <c r="E47" i="32"/>
  <c r="E27" i="32"/>
  <c r="E35" i="32"/>
  <c r="E21" i="32"/>
  <c r="E39" i="32"/>
  <c r="E55" i="32"/>
  <c r="E49" i="32"/>
  <c r="C26" i="32"/>
  <c r="E58" i="32"/>
  <c r="C58" i="32"/>
  <c r="K60" i="32"/>
  <c r="H34" i="32"/>
  <c r="H32" i="32"/>
  <c r="H18" i="32"/>
  <c r="H57" i="32"/>
  <c r="H53" i="32"/>
  <c r="H51" i="32"/>
  <c r="H47" i="32"/>
  <c r="H45" i="32"/>
  <c r="H43" i="32"/>
  <c r="H60" i="32"/>
  <c r="H55" i="32"/>
  <c r="H49" i="32"/>
  <c r="H41" i="32"/>
  <c r="H39" i="32"/>
  <c r="H31" i="32"/>
  <c r="H21" i="32"/>
  <c r="H19" i="32"/>
  <c r="H33" i="32"/>
  <c r="H23" i="32"/>
  <c r="H17" i="32"/>
  <c r="H29" i="32"/>
  <c r="H35" i="32"/>
  <c r="H27" i="32"/>
  <c r="H25" i="32"/>
  <c r="H37" i="32"/>
  <c r="H48" i="32"/>
  <c r="H36" i="32"/>
  <c r="H50" i="32"/>
  <c r="H40" i="32"/>
  <c r="H42" i="32"/>
  <c r="H26" i="32"/>
  <c r="H52" i="32"/>
  <c r="H46" i="32"/>
  <c r="H28" i="32"/>
  <c r="H56" i="32"/>
  <c r="H22" i="32"/>
  <c r="H20" i="32"/>
  <c r="H30" i="32"/>
  <c r="H38" i="32"/>
  <c r="H44" i="32"/>
  <c r="H54" i="32"/>
  <c r="H24" i="32"/>
  <c r="C17" i="32"/>
</calcChain>
</file>

<file path=xl/sharedStrings.xml><?xml version="1.0" encoding="utf-8"?>
<sst xmlns="http://schemas.openxmlformats.org/spreadsheetml/2006/main" count="67" uniqueCount="61">
  <si>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</si>
  <si>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</si>
  <si>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</si>
  <si>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</si>
  <si>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</si>
  <si>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</si>
  <si>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</si>
  <si>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</si>
  <si>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</si>
  <si>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</si>
  <si>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</si>
  <si>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</si>
  <si>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</si>
  <si>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</si>
  <si>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</si>
  <si>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</si>
  <si>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</si>
  <si>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</si>
  <si>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</si>
  <si>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</si>
  <si>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</si>
  <si>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</si>
  <si>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</si>
  <si>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</si>
  <si>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</si>
  <si>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</si>
  <si>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</si>
  <si>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</si>
  <si>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</si>
  <si>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</si>
  <si>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</si>
  <si>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</si>
  <si>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</si>
  <si>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</si>
  <si>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</si>
  <si>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</si>
  <si>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</si>
  <si>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</si>
  <si>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</si>
  <si>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</si>
  <si>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</si>
  <si>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</si>
  <si>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</si>
  <si>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</si>
  <si>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</si>
  <si>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</si>
  <si>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</si>
  <si>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</si>
  <si>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</si>
  <si>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</si>
  <si>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</si>
  <si>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</si>
  <si>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19/18</t>
  </si>
  <si>
    <t>MAHINDRA</t>
  </si>
  <si>
    <t>CITROEN/DS</t>
  </si>
  <si>
    <t>AGOSTO</t>
  </si>
  <si>
    <t>GENNAIO/AGOSTO</t>
  </si>
  <si>
    <t>AUGUST</t>
  </si>
  <si>
    <t>JANUARY/AUGUST</t>
  </si>
  <si>
    <t>LANCIA</t>
  </si>
  <si>
    <t>I dati  rappresentano le risultanze dell'archivio nazionale dei veicoli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</si>
</sst>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_);\(#,##0\)"/>
    <numFmt numFmtId="166" formatCode="#,##0_ ;\-#,##0\ "/>
    <numFmt numFmtId="167" formatCode="_-* #,##0_-;\-* #,##0_-;_-* &quot;-&quot;??_-;_-@_-"/>
    <numFmt numFmtId="168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8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4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11" applyFont="1"/>
    <xf numFmtId="165" fontId="7" fillId="0" borderId="0" xfId="11" applyNumberFormat="1" applyFont="1"/>
    <xf numFmtId="0" fontId="19" fillId="0" borderId="0" xfId="11" applyFont="1"/>
    <xf numFmtId="0" fontId="21" fillId="0" borderId="0" xfId="11" applyFont="1"/>
    <xf numFmtId="165" fontId="21" fillId="0" borderId="0" xfId="11" applyNumberFormat="1" applyFont="1"/>
    <xf numFmtId="0" fontId="22" fillId="0" borderId="0" xfId="11" applyFont="1"/>
    <xf numFmtId="166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6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6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6" fontId="12" fillId="0" borderId="5" xfId="0" applyNumberFormat="1" applyFont="1" applyBorder="1"/>
    <xf numFmtId="0" fontId="12" fillId="0" borderId="5" xfId="11" applyFont="1" applyBorder="1"/>
    <xf numFmtId="166" fontId="12" fillId="2" borderId="5" xfId="11" applyNumberFormat="1" applyFont="1" applyFill="1" applyBorder="1"/>
    <xf numFmtId="166" fontId="12" fillId="0" borderId="5" xfId="11" applyNumberFormat="1" applyFont="1" applyBorder="1"/>
    <xf numFmtId="166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6" fontId="11" fillId="0" borderId="1" xfId="0" applyNumberFormat="1" applyFont="1" applyBorder="1"/>
    <xf numFmtId="166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6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4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7" fontId="12" fillId="0" borderId="10" xfId="26" applyNumberFormat="1" applyFont="1" applyBorder="1" applyAlignment="1">
      <alignment horizontal="right"/>
    </xf>
    <xf numFmtId="167" fontId="12" fillId="0" borderId="5" xfId="26" applyNumberFormat="1" applyFont="1" applyBorder="1"/>
    <xf numFmtId="167" fontId="12" fillId="2" borderId="5" xfId="26" applyNumberFormat="1" applyFont="1" applyFill="1" applyBorder="1"/>
    <xf numFmtId="167" fontId="12" fillId="3" borderId="0" xfId="26" applyNumberFormat="1" applyFont="1" applyFill="1"/>
    <xf numFmtId="167" fontId="12" fillId="3" borderId="5" xfId="26" applyNumberFormat="1" applyFont="1" applyFill="1" applyBorder="1"/>
    <xf numFmtId="166" fontId="11" fillId="0" borderId="1" xfId="26" applyNumberFormat="1" applyFont="1" applyBorder="1"/>
    <xf numFmtId="166" fontId="12" fillId="0" borderId="4" xfId="26" applyNumberFormat="1" applyFont="1" applyBorder="1"/>
    <xf numFmtId="166" fontId="12" fillId="0" borderId="5" xfId="26" applyNumberFormat="1" applyFont="1" applyBorder="1"/>
    <xf numFmtId="165" fontId="6" fillId="0" borderId="0" xfId="11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160020</xdr:rowOff>
        </xdr:from>
        <xdr:to>
          <xdr:col>1</xdr:col>
          <xdr:colOff>137160</xdr:colOff>
          <xdr:row>3</xdr:row>
          <xdr:rowOff>30480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82019"/>
      <sheetName val="Best sellers -Top 10 082019"/>
      <sheetName val="Groups 082019"/>
      <sheetName val="Monthly trend"/>
      <sheetName val="Monthly trend by make 2019"/>
      <sheetName val="Monthly trend by make 2018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I10">
            <v>13000</v>
          </cell>
          <cell r="N10">
            <v>203828</v>
          </cell>
        </row>
        <row r="11">
          <cell r="I11">
            <v>1131</v>
          </cell>
          <cell r="N11">
            <v>17711</v>
          </cell>
        </row>
        <row r="12">
          <cell r="I12">
            <v>2502</v>
          </cell>
          <cell r="N12">
            <v>41504</v>
          </cell>
        </row>
        <row r="13">
          <cell r="I13">
            <v>4134</v>
          </cell>
          <cell r="N13">
            <v>58678</v>
          </cell>
        </row>
        <row r="14">
          <cell r="I14">
            <v>39</v>
          </cell>
          <cell r="N14">
            <v>386</v>
          </cell>
        </row>
        <row r="15">
          <cell r="I15">
            <v>50</v>
          </cell>
          <cell r="N15">
            <v>1493</v>
          </cell>
        </row>
        <row r="16">
          <cell r="I16">
            <v>11</v>
          </cell>
          <cell r="N16">
            <v>248</v>
          </cell>
        </row>
        <row r="17">
          <cell r="I17">
            <v>943</v>
          </cell>
          <cell r="N17">
            <v>3131</v>
          </cell>
        </row>
        <row r="19">
          <cell r="I19">
            <v>2663</v>
          </cell>
          <cell r="N19">
            <v>43997</v>
          </cell>
        </row>
        <row r="20">
          <cell r="I20">
            <v>2779</v>
          </cell>
          <cell r="N20">
            <v>38932</v>
          </cell>
        </row>
        <row r="21">
          <cell r="I21">
            <v>3670</v>
          </cell>
          <cell r="N21">
            <v>64359</v>
          </cell>
        </row>
        <row r="22">
          <cell r="I22">
            <v>5839</v>
          </cell>
          <cell r="N22">
            <v>62023</v>
          </cell>
        </row>
        <row r="23">
          <cell r="I23">
            <v>5620</v>
          </cell>
          <cell r="N23">
            <v>82851</v>
          </cell>
        </row>
        <row r="24">
          <cell r="I24">
            <v>302</v>
          </cell>
          <cell r="N24">
            <v>5852</v>
          </cell>
        </row>
        <row r="25">
          <cell r="I25">
            <v>2276</v>
          </cell>
          <cell r="N25">
            <v>31966</v>
          </cell>
        </row>
        <row r="26">
          <cell r="I26">
            <v>288</v>
          </cell>
          <cell r="N26">
            <v>5772</v>
          </cell>
        </row>
        <row r="27">
          <cell r="I27">
            <v>2299</v>
          </cell>
          <cell r="N27">
            <v>31882</v>
          </cell>
        </row>
        <row r="28">
          <cell r="I28">
            <v>621</v>
          </cell>
          <cell r="N28">
            <v>11176</v>
          </cell>
        </row>
        <row r="29">
          <cell r="I29">
            <v>72</v>
          </cell>
          <cell r="N29">
            <v>748</v>
          </cell>
        </row>
        <row r="30">
          <cell r="I30">
            <v>424</v>
          </cell>
          <cell r="N30">
            <v>7690</v>
          </cell>
        </row>
        <row r="31">
          <cell r="I31">
            <v>2390</v>
          </cell>
          <cell r="N31">
            <v>40759</v>
          </cell>
        </row>
        <row r="32">
          <cell r="I32">
            <v>758</v>
          </cell>
          <cell r="N32">
            <v>14185</v>
          </cell>
        </row>
        <row r="33">
          <cell r="I33">
            <v>347</v>
          </cell>
          <cell r="N33">
            <v>5547</v>
          </cell>
        </row>
        <row r="34">
          <cell r="I34">
            <v>1669</v>
          </cell>
          <cell r="N34">
            <v>29972</v>
          </cell>
        </row>
        <row r="35">
          <cell r="I35">
            <v>4539</v>
          </cell>
          <cell r="N35">
            <v>73146</v>
          </cell>
        </row>
        <row r="36">
          <cell r="I36">
            <v>4855</v>
          </cell>
          <cell r="N36">
            <v>76681</v>
          </cell>
        </row>
        <row r="37">
          <cell r="I37">
            <v>238</v>
          </cell>
          <cell r="N37">
            <v>4286</v>
          </cell>
        </row>
        <row r="38">
          <cell r="I38">
            <v>5858</v>
          </cell>
          <cell r="N38">
            <v>81168</v>
          </cell>
        </row>
        <row r="39">
          <cell r="I39">
            <v>1322</v>
          </cell>
          <cell r="N39">
            <v>18412</v>
          </cell>
        </row>
        <row r="40">
          <cell r="I40">
            <v>1382</v>
          </cell>
          <cell r="N40">
            <v>18698</v>
          </cell>
        </row>
        <row r="41">
          <cell r="I41">
            <v>2686</v>
          </cell>
          <cell r="N41">
            <v>18318</v>
          </cell>
        </row>
        <row r="42">
          <cell r="I42">
            <v>149</v>
          </cell>
          <cell r="N42">
            <v>1729</v>
          </cell>
        </row>
        <row r="43">
          <cell r="I43">
            <v>124</v>
          </cell>
          <cell r="N43">
            <v>1676</v>
          </cell>
        </row>
        <row r="44">
          <cell r="I44">
            <v>1460</v>
          </cell>
          <cell r="N44">
            <v>25724</v>
          </cell>
        </row>
        <row r="45">
          <cell r="I45">
            <v>3696</v>
          </cell>
          <cell r="N45">
            <v>60505</v>
          </cell>
        </row>
        <row r="46">
          <cell r="I46">
            <v>253</v>
          </cell>
          <cell r="N46">
            <v>3705</v>
          </cell>
        </row>
        <row r="47">
          <cell r="I47">
            <v>7429</v>
          </cell>
          <cell r="N47">
            <v>120780</v>
          </cell>
        </row>
        <row r="48">
          <cell r="I48">
            <v>894</v>
          </cell>
          <cell r="N48">
            <v>13445</v>
          </cell>
        </row>
        <row r="49">
          <cell r="I49">
            <v>227</v>
          </cell>
          <cell r="N49">
            <v>2199</v>
          </cell>
        </row>
      </sheetData>
      <sheetData sheetId="5">
        <row r="10">
          <cell r="I10">
            <v>14188</v>
          </cell>
          <cell r="AF10">
            <v>241247</v>
          </cell>
        </row>
        <row r="11">
          <cell r="I11">
            <v>3610</v>
          </cell>
          <cell r="AF11">
            <v>35803</v>
          </cell>
        </row>
        <row r="12">
          <cell r="I12">
            <v>1278</v>
          </cell>
          <cell r="AF12">
            <v>31897</v>
          </cell>
        </row>
        <row r="13">
          <cell r="I13">
            <v>5666</v>
          </cell>
          <cell r="AF13">
            <v>60953</v>
          </cell>
        </row>
        <row r="14">
          <cell r="I14">
            <v>21</v>
          </cell>
          <cell r="AF14">
            <v>304</v>
          </cell>
        </row>
        <row r="15">
          <cell r="I15">
            <v>112</v>
          </cell>
          <cell r="AF15">
            <v>1909</v>
          </cell>
        </row>
        <row r="16">
          <cell r="I16">
            <v>6</v>
          </cell>
          <cell r="AF16">
            <v>147</v>
          </cell>
        </row>
        <row r="17">
          <cell r="I17">
            <v>82</v>
          </cell>
          <cell r="AF17">
            <v>844</v>
          </cell>
        </row>
        <row r="19">
          <cell r="I19">
            <v>2086</v>
          </cell>
          <cell r="AF19">
            <v>45830</v>
          </cell>
        </row>
        <row r="20">
          <cell r="I20">
            <v>2563</v>
          </cell>
          <cell r="AF20">
            <v>39579</v>
          </cell>
        </row>
        <row r="21">
          <cell r="I21">
            <v>4123</v>
          </cell>
          <cell r="AF21">
            <v>62173</v>
          </cell>
        </row>
        <row r="22">
          <cell r="I22">
            <v>4518</v>
          </cell>
          <cell r="AF22">
            <v>43677</v>
          </cell>
        </row>
        <row r="23">
          <cell r="I23">
            <v>6033</v>
          </cell>
          <cell r="AF23">
            <v>93071</v>
          </cell>
        </row>
        <row r="24">
          <cell r="I24">
            <v>349</v>
          </cell>
          <cell r="AF24">
            <v>6267</v>
          </cell>
        </row>
        <row r="25">
          <cell r="I25">
            <v>2778</v>
          </cell>
          <cell r="AF25">
            <v>35989</v>
          </cell>
        </row>
        <row r="26">
          <cell r="I26">
            <v>193</v>
          </cell>
          <cell r="AF26">
            <v>6060</v>
          </cell>
        </row>
        <row r="27">
          <cell r="I27">
            <v>2435</v>
          </cell>
          <cell r="AF27">
            <v>33765</v>
          </cell>
        </row>
        <row r="28">
          <cell r="I28">
            <v>356</v>
          </cell>
          <cell r="AF28">
            <v>12187</v>
          </cell>
        </row>
        <row r="29">
          <cell r="I29">
            <v>84</v>
          </cell>
          <cell r="AF29">
            <v>433</v>
          </cell>
        </row>
        <row r="30">
          <cell r="I30">
            <v>424</v>
          </cell>
          <cell r="AF30">
            <v>7225</v>
          </cell>
        </row>
        <row r="31">
          <cell r="I31">
            <v>1912</v>
          </cell>
          <cell r="AF31">
            <v>41097</v>
          </cell>
        </row>
        <row r="32">
          <cell r="I32">
            <v>664</v>
          </cell>
          <cell r="AF32">
            <v>13702</v>
          </cell>
        </row>
        <row r="33">
          <cell r="I33">
            <v>289</v>
          </cell>
          <cell r="AF33">
            <v>3354</v>
          </cell>
        </row>
        <row r="34">
          <cell r="I34">
            <v>2345</v>
          </cell>
          <cell r="AF34">
            <v>40289</v>
          </cell>
        </row>
        <row r="35">
          <cell r="I35">
            <v>4464</v>
          </cell>
          <cell r="AF35">
            <v>67224</v>
          </cell>
        </row>
        <row r="36">
          <cell r="I36">
            <v>4854</v>
          </cell>
          <cell r="AF36">
            <v>75693</v>
          </cell>
        </row>
        <row r="37">
          <cell r="I37">
            <v>437</v>
          </cell>
          <cell r="AF37">
            <v>4467</v>
          </cell>
        </row>
        <row r="38">
          <cell r="I38">
            <v>9611</v>
          </cell>
          <cell r="AF38">
            <v>94934</v>
          </cell>
        </row>
        <row r="39">
          <cell r="I39">
            <v>1159</v>
          </cell>
          <cell r="AF39">
            <v>15132</v>
          </cell>
        </row>
        <row r="40">
          <cell r="I40">
            <v>1249</v>
          </cell>
          <cell r="AF40">
            <v>17502</v>
          </cell>
        </row>
        <row r="41">
          <cell r="I41">
            <v>678</v>
          </cell>
          <cell r="AF41">
            <v>17673</v>
          </cell>
        </row>
        <row r="42">
          <cell r="I42">
            <v>127</v>
          </cell>
          <cell r="AF42">
            <v>1620</v>
          </cell>
        </row>
        <row r="43">
          <cell r="I43">
            <v>159</v>
          </cell>
          <cell r="AF43">
            <v>2171</v>
          </cell>
        </row>
        <row r="44">
          <cell r="I44">
            <v>1218</v>
          </cell>
          <cell r="AF44">
            <v>21477</v>
          </cell>
        </row>
        <row r="45">
          <cell r="I45">
            <v>3929</v>
          </cell>
          <cell r="AF45">
            <v>59664</v>
          </cell>
        </row>
        <row r="46">
          <cell r="I46">
            <v>168</v>
          </cell>
          <cell r="AF46">
            <v>2410</v>
          </cell>
        </row>
        <row r="47">
          <cell r="I47">
            <v>6569</v>
          </cell>
          <cell r="AF47">
            <v>115920</v>
          </cell>
        </row>
        <row r="48">
          <cell r="I48">
            <v>894</v>
          </cell>
          <cell r="AF48">
            <v>11580</v>
          </cell>
        </row>
        <row r="49">
          <cell r="I49">
            <v>161</v>
          </cell>
          <cell r="AF49">
            <v>1121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>
      <selection activeCell="B1" sqref="A1:B1"/>
    </sheetView>
  </sheetViews>
  <sheetFormatPr defaultColWidth="25.6640625" defaultRowHeight="13.2"/>
  <cols>
    <col min="1" max="1" width="20.88671875" style="1" customWidth="1"/>
    <col min="2" max="5" width="9.33203125" style="1" customWidth="1"/>
    <col min="6" max="6" width="10" style="1" customWidth="1"/>
    <col min="7" max="7" width="10.6640625" style="1" bestFit="1" customWidth="1"/>
    <col min="8" max="8" width="9.33203125" style="1" customWidth="1"/>
    <col min="9" max="9" width="10.6640625" style="1" bestFit="1" customWidth="1"/>
    <col min="10" max="10" width="9.33203125" style="1" customWidth="1"/>
    <col min="11" max="11" width="10" style="1" customWidth="1"/>
    <col min="12" max="16384" width="25.6640625" style="1"/>
  </cols>
  <sheetData>
    <row r="7" spans="1:11" ht="14.4">
      <c r="H7" s="8"/>
      <c r="I7" s="9"/>
    </row>
    <row r="8" spans="1:11">
      <c r="H8" s="9"/>
      <c r="I8" s="9"/>
    </row>
    <row r="9" spans="1:11" ht="16.2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6.2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H11" s="17"/>
      <c r="I11" s="17"/>
    </row>
    <row r="12" spans="1:11">
      <c r="A12" s="65" t="s">
        <v>50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4.4">
      <c r="A14" s="26"/>
      <c r="B14" s="77" t="s">
        <v>55</v>
      </c>
      <c r="C14" s="78"/>
      <c r="D14" s="78"/>
      <c r="E14" s="79"/>
      <c r="F14" s="12" t="s">
        <v>27</v>
      </c>
      <c r="G14" s="77" t="s">
        <v>56</v>
      </c>
      <c r="H14" s="78"/>
      <c r="I14" s="78"/>
      <c r="J14" s="79"/>
      <c r="K14" s="12" t="s">
        <v>27</v>
      </c>
    </row>
    <row r="15" spans="1:11" ht="14.4">
      <c r="A15" s="26"/>
      <c r="B15" s="80" t="s">
        <v>57</v>
      </c>
      <c r="C15" s="81"/>
      <c r="D15" s="81"/>
      <c r="E15" s="82"/>
      <c r="F15" s="13" t="s">
        <v>32</v>
      </c>
      <c r="G15" s="80" t="s">
        <v>58</v>
      </c>
      <c r="H15" s="81"/>
      <c r="I15" s="81"/>
      <c r="J15" s="82"/>
      <c r="K15" s="13" t="s">
        <v>32</v>
      </c>
    </row>
    <row r="16" spans="1:11" ht="14.4">
      <c r="A16" s="27" t="s">
        <v>51</v>
      </c>
      <c r="B16" s="14">
        <v>2019</v>
      </c>
      <c r="C16" s="15" t="s">
        <v>29</v>
      </c>
      <c r="D16" s="14">
        <v>2018</v>
      </c>
      <c r="E16" s="15" t="s">
        <v>29</v>
      </c>
      <c r="F16" s="16" t="s">
        <v>52</v>
      </c>
      <c r="G16" s="14">
        <v>2019</v>
      </c>
      <c r="H16" s="15" t="s">
        <v>29</v>
      </c>
      <c r="I16" s="14">
        <v>2018</v>
      </c>
      <c r="J16" s="15" t="s">
        <v>29</v>
      </c>
      <c r="K16" s="16" t="s">
        <v>52</v>
      </c>
    </row>
    <row r="17" spans="1:11" ht="14.4">
      <c r="A17" s="28" t="s">
        <v>48</v>
      </c>
      <c r="B17" s="66">
        <f>+B18+B19+B20+B21</f>
        <v>20767</v>
      </c>
      <c r="C17" s="29">
        <f t="shared" ref="C17:C58" si="0">B17/B$60*100</f>
        <v>23.349711600085453</v>
      </c>
      <c r="D17" s="66">
        <f>+D18+D19+D20+D21</f>
        <v>24742</v>
      </c>
      <c r="E17" s="29">
        <f t="shared" ref="E17:E58" si="1">D17/D$60*100</f>
        <v>26.954418685724246</v>
      </c>
      <c r="F17" s="30">
        <f t="shared" ref="F17:F60" si="2">IF(B17&lt;&gt;0,IF(D17&lt;&gt;0,(B17-D17)/D17*100,"-"),"-")</f>
        <v>-16.065799046156336</v>
      </c>
      <c r="G17" s="66">
        <f>+G18+G19+G20+G21</f>
        <v>321721</v>
      </c>
      <c r="H17" s="29">
        <f t="shared" ref="H17:H58" si="3">G17/G$60*100</f>
        <v>24.277861876510194</v>
      </c>
      <c r="I17" s="66">
        <f>+I18+I19+I20+I21</f>
        <v>369900</v>
      </c>
      <c r="J17" s="29">
        <f t="shared" ref="J17:J58" si="4">I17/I$60*100</f>
        <v>27.071333952970967</v>
      </c>
      <c r="K17" s="30">
        <f t="shared" ref="K17:K54" si="5">IF(G17&lt;&gt;0,IF(I17&lt;&gt;0,(G17-I17)/I17*100,"-"),"-")</f>
        <v>-13.024871586915381</v>
      </c>
    </row>
    <row r="18" spans="1:11" ht="14.4">
      <c r="A18" s="31" t="s">
        <v>0</v>
      </c>
      <c r="B18" s="67">
        <f>'[1]Monthly trend by make 2019'!I10</f>
        <v>13000</v>
      </c>
      <c r="C18" s="29">
        <f t="shared" si="0"/>
        <v>14.616759801661813</v>
      </c>
      <c r="D18" s="67">
        <f>'[1]Monthly trend by make 2018'!I10</f>
        <v>14188</v>
      </c>
      <c r="E18" s="29">
        <f t="shared" si="1"/>
        <v>15.456684678403345</v>
      </c>
      <c r="F18" s="30">
        <f t="shared" si="2"/>
        <v>-8.373273188610094</v>
      </c>
      <c r="G18" s="67">
        <f>'[1]Monthly trend by make 2019'!N10</f>
        <v>203828</v>
      </c>
      <c r="H18" s="29">
        <f t="shared" si="3"/>
        <v>15.381364693524263</v>
      </c>
      <c r="I18" s="67">
        <f>'[1]Monthly trend by make 2018'!AF10</f>
        <v>241247</v>
      </c>
      <c r="J18" s="29">
        <f t="shared" si="4"/>
        <v>17.655793733853439</v>
      </c>
      <c r="K18" s="30">
        <f t="shared" si="5"/>
        <v>-15.510659199907147</v>
      </c>
    </row>
    <row r="19" spans="1:11" ht="14.4">
      <c r="A19" s="31" t="s">
        <v>1</v>
      </c>
      <c r="B19" s="67">
        <f>'[1]Monthly trend by make 2019'!I11</f>
        <v>1131</v>
      </c>
      <c r="C19" s="29">
        <f t="shared" si="0"/>
        <v>1.2716581027445777</v>
      </c>
      <c r="D19" s="67">
        <f>'[1]Monthly trend by make 2018'!I11</f>
        <v>3610</v>
      </c>
      <c r="E19" s="29">
        <f t="shared" si="1"/>
        <v>3.9328046017082099</v>
      </c>
      <c r="F19" s="30">
        <f t="shared" si="2"/>
        <v>-68.670360110803315</v>
      </c>
      <c r="G19" s="67">
        <f>'[1]Monthly trend by make 2019'!N11</f>
        <v>17711</v>
      </c>
      <c r="H19" s="29">
        <f t="shared" si="3"/>
        <v>1.3365158373089481</v>
      </c>
      <c r="I19" s="67">
        <f>'[1]Monthly trend by make 2018'!AF11</f>
        <v>35803</v>
      </c>
      <c r="J19" s="29">
        <f t="shared" si="4"/>
        <v>2.6202621506304933</v>
      </c>
      <c r="K19" s="30">
        <f t="shared" si="5"/>
        <v>-50.53207831745943</v>
      </c>
    </row>
    <row r="20" spans="1:11" ht="14.4">
      <c r="A20" s="31" t="s">
        <v>59</v>
      </c>
      <c r="B20" s="67">
        <f>'[1]Monthly trend by make 2019'!I12</f>
        <v>2502</v>
      </c>
      <c r="C20" s="32">
        <f t="shared" si="0"/>
        <v>2.8131640787506043</v>
      </c>
      <c r="D20" s="68">
        <f>'[1]Monthly trend by make 2018'!I12</f>
        <v>1278</v>
      </c>
      <c r="E20" s="32">
        <f t="shared" si="1"/>
        <v>1.3922781941781419</v>
      </c>
      <c r="F20" s="33">
        <f t="shared" si="2"/>
        <v>95.774647887323937</v>
      </c>
      <c r="G20" s="68">
        <f>'[1]Monthly trend by make 2019'!N12</f>
        <v>41504</v>
      </c>
      <c r="H20" s="32">
        <f t="shared" si="3"/>
        <v>3.1319944278510854</v>
      </c>
      <c r="I20" s="68">
        <f>'[1]Monthly trend by make 2018'!AF12</f>
        <v>31897</v>
      </c>
      <c r="J20" s="32">
        <f t="shared" si="4"/>
        <v>2.3343994028059338</v>
      </c>
      <c r="K20" s="33">
        <f t="shared" si="5"/>
        <v>30.118819951719601</v>
      </c>
    </row>
    <row r="21" spans="1:11" ht="14.4">
      <c r="A21" s="31" t="s">
        <v>44</v>
      </c>
      <c r="B21" s="68">
        <f>'[1]Monthly trend by make 2019'!I13</f>
        <v>4134</v>
      </c>
      <c r="C21" s="32">
        <f t="shared" si="0"/>
        <v>4.6481296169284567</v>
      </c>
      <c r="D21" s="68">
        <f>'[1]Monthly trend by make 2018'!I13</f>
        <v>5666</v>
      </c>
      <c r="E21" s="32">
        <f t="shared" si="1"/>
        <v>6.1726512114345473</v>
      </c>
      <c r="F21" s="34">
        <f>IF(B21&lt;&gt;0,IF(D21&lt;&gt;0,(B21-D21)/D21*100,"-"),"-")</f>
        <v>-27.038475114719379</v>
      </c>
      <c r="G21" s="68">
        <f>'[1]Monthly trend by make 2019'!N13</f>
        <v>58678</v>
      </c>
      <c r="H21" s="32">
        <f t="shared" si="3"/>
        <v>4.4279869178258959</v>
      </c>
      <c r="I21" s="68">
        <f>'[1]Monthly trend by make 2018'!AF13</f>
        <v>60953</v>
      </c>
      <c r="J21" s="32">
        <f t="shared" si="4"/>
        <v>4.4608786656811015</v>
      </c>
      <c r="K21" s="34">
        <f t="shared" si="5"/>
        <v>-3.7323839679753252</v>
      </c>
    </row>
    <row r="22" spans="1:11" ht="14.4">
      <c r="A22" s="35" t="s">
        <v>24</v>
      </c>
      <c r="B22" s="69">
        <f>'[1]Monthly trend by make 2019'!I14</f>
        <v>39</v>
      </c>
      <c r="C22" s="36">
        <f t="shared" si="0"/>
        <v>4.385027940498544E-2</v>
      </c>
      <c r="D22" s="70">
        <f>'[1]Monthly trend by make 2018'!I14</f>
        <v>21</v>
      </c>
      <c r="E22" s="36">
        <f t="shared" si="1"/>
        <v>2.2877810702457729E-2</v>
      </c>
      <c r="F22" s="37">
        <f>IF(B22&lt;&gt;0,IF(D22&lt;&gt;0,(B22-D22)/D22*100,"-"),"-")</f>
        <v>85.714285714285708</v>
      </c>
      <c r="G22" s="69">
        <f>'[1]Monthly trend by make 2019'!N14</f>
        <v>386</v>
      </c>
      <c r="H22" s="36">
        <f t="shared" si="3"/>
        <v>2.91285140986536E-2</v>
      </c>
      <c r="I22" s="70">
        <f>'[1]Monthly trend by make 2018'!AF14</f>
        <v>304</v>
      </c>
      <c r="J22" s="36">
        <f t="shared" si="4"/>
        <v>2.224840638470715E-2</v>
      </c>
      <c r="K22" s="37">
        <f t="shared" si="5"/>
        <v>26.973684210526315</v>
      </c>
    </row>
    <row r="23" spans="1:11" ht="14.4">
      <c r="A23" s="35" t="s">
        <v>26</v>
      </c>
      <c r="B23" s="69">
        <f>'[1]Monthly trend by make 2019'!I15</f>
        <v>50</v>
      </c>
      <c r="C23" s="36">
        <f t="shared" si="0"/>
        <v>5.6218306929468505E-2</v>
      </c>
      <c r="D23" s="70">
        <f>'[1]Monthly trend by make 2018'!I15</f>
        <v>112</v>
      </c>
      <c r="E23" s="36">
        <f t="shared" si="1"/>
        <v>0.1220149904131079</v>
      </c>
      <c r="F23" s="37">
        <f>IF(B23&lt;&gt;0,IF(D23&lt;&gt;0,(B23-D23)/D23*100,"-"),"-")</f>
        <v>-55.357142857142861</v>
      </c>
      <c r="G23" s="69">
        <f>'[1]Monthly trend by make 2019'!N15</f>
        <v>1493</v>
      </c>
      <c r="H23" s="36">
        <f t="shared" si="3"/>
        <v>0.11266547033494774</v>
      </c>
      <c r="I23" s="70">
        <f>'[1]Monthly trend by make 2018'!AF15</f>
        <v>1909</v>
      </c>
      <c r="J23" s="36">
        <f t="shared" si="4"/>
        <v>0.13971120983028271</v>
      </c>
      <c r="K23" s="37">
        <f t="shared" si="5"/>
        <v>-21.791513881613412</v>
      </c>
    </row>
    <row r="24" spans="1:11" ht="14.4">
      <c r="A24" s="35" t="s">
        <v>25</v>
      </c>
      <c r="B24" s="69">
        <f>'[1]Monthly trend by make 2019'!I16</f>
        <v>11</v>
      </c>
      <c r="C24" s="36">
        <f t="shared" si="0"/>
        <v>1.2368027524483073E-2</v>
      </c>
      <c r="D24" s="69">
        <f>'[1]Monthly trend by make 2018'!I16</f>
        <v>6</v>
      </c>
      <c r="E24" s="36">
        <f t="shared" si="1"/>
        <v>6.5365173435593515E-3</v>
      </c>
      <c r="F24" s="37">
        <f t="shared" si="2"/>
        <v>83.333333333333343</v>
      </c>
      <c r="G24" s="69">
        <f>'[1]Monthly trend by make 2019'!N16</f>
        <v>248</v>
      </c>
      <c r="H24" s="36">
        <f t="shared" si="3"/>
        <v>1.8714692996026145E-2</v>
      </c>
      <c r="I24" s="69">
        <f>'[1]Monthly trend by make 2018'!AF16</f>
        <v>147</v>
      </c>
      <c r="J24" s="36">
        <f t="shared" si="4"/>
        <v>1.0758275455762996E-2</v>
      </c>
      <c r="K24" s="37">
        <f t="shared" si="5"/>
        <v>68.707482993197274</v>
      </c>
    </row>
    <row r="25" spans="1:11" ht="14.4">
      <c r="A25" s="35" t="s">
        <v>2</v>
      </c>
      <c r="B25" s="69">
        <f>'[1]Monthly trend by make 2019'!I17</f>
        <v>943</v>
      </c>
      <c r="C25" s="36">
        <f t="shared" si="0"/>
        <v>1.0602772686897761</v>
      </c>
      <c r="D25" s="69">
        <f>'[1]Monthly trend by make 2018'!I17</f>
        <v>82</v>
      </c>
      <c r="E25" s="36">
        <f t="shared" si="1"/>
        <v>8.9332403695311133E-2</v>
      </c>
      <c r="F25" s="38">
        <f t="shared" si="2"/>
        <v>1050</v>
      </c>
      <c r="G25" s="69">
        <f>'[1]Monthly trend by make 2019'!N17</f>
        <v>3131</v>
      </c>
      <c r="H25" s="36">
        <f t="shared" si="3"/>
        <v>0.23627299907483013</v>
      </c>
      <c r="I25" s="69">
        <f>'[1]Monthly trend by make 2018'!AF17</f>
        <v>844</v>
      </c>
      <c r="J25" s="36">
        <f t="shared" si="4"/>
        <v>6.1768601936489587E-2</v>
      </c>
      <c r="K25" s="38">
        <f t="shared" si="5"/>
        <v>270.97156398104266</v>
      </c>
    </row>
    <row r="26" spans="1:11" ht="14.4">
      <c r="A26" s="39" t="s">
        <v>35</v>
      </c>
      <c r="B26" s="71">
        <f>SUM(B18:B25)</f>
        <v>21810</v>
      </c>
      <c r="C26" s="40">
        <f t="shared" si="0"/>
        <v>24.522425482634162</v>
      </c>
      <c r="D26" s="71">
        <f>SUM(D18:D25)</f>
        <v>24963</v>
      </c>
      <c r="E26" s="40">
        <f t="shared" si="1"/>
        <v>27.195180407878684</v>
      </c>
      <c r="F26" s="41">
        <f t="shared" si="2"/>
        <v>-12.630693426270881</v>
      </c>
      <c r="G26" s="71">
        <f>SUM(G18:G25)</f>
        <v>326979</v>
      </c>
      <c r="H26" s="40">
        <f t="shared" si="3"/>
        <v>24.674643553014651</v>
      </c>
      <c r="I26" s="71">
        <f>SUM(I18:I25)</f>
        <v>373104</v>
      </c>
      <c r="J26" s="40">
        <f t="shared" si="4"/>
        <v>27.30582044657821</v>
      </c>
      <c r="K26" s="41">
        <f t="shared" si="5"/>
        <v>-12.362504824392126</v>
      </c>
    </row>
    <row r="27" spans="1:11" ht="14.4">
      <c r="A27" s="28" t="s">
        <v>3</v>
      </c>
      <c r="B27" s="67">
        <f>'[1]Monthly trend by make 2019'!I19</f>
        <v>2663</v>
      </c>
      <c r="C27" s="42">
        <f t="shared" si="0"/>
        <v>2.9941870270634929</v>
      </c>
      <c r="D27" s="43">
        <f>'[1]Monthly trend by make 2018'!I19</f>
        <v>2086</v>
      </c>
      <c r="E27" s="44">
        <f t="shared" si="1"/>
        <v>2.2725291964441343</v>
      </c>
      <c r="F27" s="45">
        <f t="shared" si="2"/>
        <v>27.660594439117929</v>
      </c>
      <c r="G27" s="72">
        <f>'[1]Monthly trend by make 2019'!N19</f>
        <v>43997</v>
      </c>
      <c r="H27" s="42">
        <f t="shared" si="3"/>
        <v>3.3201223699442028</v>
      </c>
      <c r="I27" s="43">
        <f>'[1]Monthly trend by make 2018'!AF19</f>
        <v>45830</v>
      </c>
      <c r="J27" s="44">
        <f t="shared" si="4"/>
        <v>3.3540936335892391</v>
      </c>
      <c r="K27" s="45">
        <f t="shared" si="5"/>
        <v>-3.999563604625791</v>
      </c>
    </row>
    <row r="28" spans="1:11" ht="14.4">
      <c r="A28" s="46" t="s">
        <v>4</v>
      </c>
      <c r="B28" s="67">
        <f>'[1]Monthly trend by make 2019'!I20</f>
        <v>2779</v>
      </c>
      <c r="C28" s="29">
        <f t="shared" si="0"/>
        <v>3.1246134991398602</v>
      </c>
      <c r="D28" s="43">
        <f>'[1]Monthly trend by make 2018'!I20</f>
        <v>2563</v>
      </c>
      <c r="E28" s="32">
        <f t="shared" si="1"/>
        <v>2.792182325257103</v>
      </c>
      <c r="F28" s="47">
        <f t="shared" si="2"/>
        <v>8.4276238782676547</v>
      </c>
      <c r="G28" s="73">
        <f>'[1]Monthly trend by make 2019'!N20</f>
        <v>38932</v>
      </c>
      <c r="H28" s="29">
        <f t="shared" si="3"/>
        <v>2.9379049504890724</v>
      </c>
      <c r="I28" s="43">
        <f>'[1]Monthly trend by make 2018'!AF20</f>
        <v>39579</v>
      </c>
      <c r="J28" s="32">
        <f t="shared" si="4"/>
        <v>2.8966107773036978</v>
      </c>
      <c r="K28" s="47">
        <f t="shared" si="5"/>
        <v>-1.6347052729983071</v>
      </c>
    </row>
    <row r="29" spans="1:11" ht="14.4">
      <c r="A29" s="46" t="s">
        <v>54</v>
      </c>
      <c r="B29" s="67">
        <f>'[1]Monthly trend by make 2019'!I21</f>
        <v>3670</v>
      </c>
      <c r="C29" s="29">
        <f t="shared" si="0"/>
        <v>4.1264237286229886</v>
      </c>
      <c r="D29" s="43">
        <f>'[1]Monthly trend by make 2018'!I21</f>
        <v>4123</v>
      </c>
      <c r="E29" s="32">
        <f t="shared" si="1"/>
        <v>4.4916768345825346</v>
      </c>
      <c r="F29" s="47">
        <f t="shared" si="2"/>
        <v>-10.987145282561242</v>
      </c>
      <c r="G29" s="73">
        <f>'[1]Monthly trend by make 2019'!N21</f>
        <v>64359</v>
      </c>
      <c r="H29" s="29">
        <f t="shared" si="3"/>
        <v>4.8566892198840597</v>
      </c>
      <c r="I29" s="43">
        <f>'[1]Monthly trend by make 2018'!AF21</f>
        <v>62173</v>
      </c>
      <c r="J29" s="32">
        <f t="shared" si="4"/>
        <v>4.5501650334092023</v>
      </c>
      <c r="K29" s="47">
        <f t="shared" si="5"/>
        <v>3.5159956894471875</v>
      </c>
    </row>
    <row r="30" spans="1:11" ht="14.4">
      <c r="A30" s="46" t="s">
        <v>37</v>
      </c>
      <c r="B30" s="67">
        <f>'[1]Monthly trend by make 2019'!I22</f>
        <v>5839</v>
      </c>
      <c r="C30" s="29">
        <f t="shared" si="0"/>
        <v>6.5651738832233324</v>
      </c>
      <c r="D30" s="43">
        <f>'[1]Monthly trend by make 2018'!I22</f>
        <v>4518</v>
      </c>
      <c r="E30" s="32">
        <f t="shared" si="1"/>
        <v>4.9219975597001921</v>
      </c>
      <c r="F30" s="47">
        <f t="shared" si="2"/>
        <v>29.238601150951748</v>
      </c>
      <c r="G30" s="73">
        <f>'[1]Monthly trend by make 2019'!N22</f>
        <v>62023</v>
      </c>
      <c r="H30" s="29">
        <f t="shared" si="3"/>
        <v>4.6804088858569743</v>
      </c>
      <c r="I30" s="43">
        <f>'[1]Monthly trend by make 2018'!AF22</f>
        <v>43677</v>
      </c>
      <c r="J30" s="32">
        <f t="shared" si="4"/>
        <v>3.1965251502133354</v>
      </c>
      <c r="K30" s="47">
        <f t="shared" si="5"/>
        <v>42.003800627332467</v>
      </c>
    </row>
    <row r="31" spans="1:11" ht="14.4">
      <c r="A31" s="46" t="s">
        <v>5</v>
      </c>
      <c r="B31" s="67">
        <f>'[1]Monthly trend by make 2019'!I23</f>
        <v>5620</v>
      </c>
      <c r="C31" s="29">
        <f t="shared" si="0"/>
        <v>6.3189376988722605</v>
      </c>
      <c r="D31" s="43">
        <f>'[1]Monthly trend by make 2018'!I23</f>
        <v>6033</v>
      </c>
      <c r="E31" s="32">
        <f t="shared" si="1"/>
        <v>6.5724681889489283</v>
      </c>
      <c r="F31" s="47">
        <f t="shared" si="2"/>
        <v>-6.8456820818829769</v>
      </c>
      <c r="G31" s="48">
        <f>'[1]Monthly trend by make 2019'!N23</f>
        <v>82851</v>
      </c>
      <c r="H31" s="29">
        <f t="shared" si="3"/>
        <v>6.2521412476361382</v>
      </c>
      <c r="I31" s="43">
        <f>'[1]Monthly trend by make 2018'!AF23</f>
        <v>93071</v>
      </c>
      <c r="J31" s="32">
        <f t="shared" si="4"/>
        <v>6.8114520744443396</v>
      </c>
      <c r="K31" s="47">
        <f t="shared" si="5"/>
        <v>-10.980864071515295</v>
      </c>
    </row>
    <row r="32" spans="1:11" ht="14.4">
      <c r="A32" s="46" t="s">
        <v>6</v>
      </c>
      <c r="B32" s="67">
        <f>'[1]Monthly trend by make 2019'!I24</f>
        <v>302</v>
      </c>
      <c r="C32" s="29">
        <f t="shared" si="0"/>
        <v>0.3395585738539898</v>
      </c>
      <c r="D32" s="43">
        <f>'[1]Monthly trend by make 2018'!I24</f>
        <v>349</v>
      </c>
      <c r="E32" s="32">
        <f t="shared" si="1"/>
        <v>0.38020742548370229</v>
      </c>
      <c r="F32" s="47">
        <f t="shared" si="2"/>
        <v>-13.46704871060172</v>
      </c>
      <c r="G32" s="48">
        <f>'[1]Monthly trend by make 2019'!N24</f>
        <v>5852</v>
      </c>
      <c r="H32" s="29">
        <f t="shared" si="3"/>
        <v>0.44160638472881053</v>
      </c>
      <c r="I32" s="43">
        <f>'[1]Monthly trend by make 2018'!AF24</f>
        <v>6267</v>
      </c>
      <c r="J32" s="32">
        <f t="shared" si="4"/>
        <v>0.45865382504263058</v>
      </c>
      <c r="K32" s="47">
        <f t="shared" si="5"/>
        <v>-6.6219881921174411</v>
      </c>
    </row>
    <row r="33" spans="1:11" ht="14.4">
      <c r="A33" s="46" t="s">
        <v>7</v>
      </c>
      <c r="B33" s="67">
        <f>'[1]Monthly trend by make 2019'!I25</f>
        <v>2276</v>
      </c>
      <c r="C33" s="29">
        <f t="shared" si="0"/>
        <v>2.5590573314294067</v>
      </c>
      <c r="D33" s="43">
        <f>'[1]Monthly trend by make 2018'!I25</f>
        <v>2778</v>
      </c>
      <c r="E33" s="32">
        <f t="shared" si="1"/>
        <v>3.02640753006798</v>
      </c>
      <c r="F33" s="47">
        <f t="shared" si="2"/>
        <v>-18.070554355651545</v>
      </c>
      <c r="G33" s="48">
        <f>'[1]Monthly trend by make 2019'!N25</f>
        <v>31966</v>
      </c>
      <c r="H33" s="29">
        <f t="shared" si="3"/>
        <v>2.4122333722216607</v>
      </c>
      <c r="I33" s="43">
        <f>'[1]Monthly trend by make 2018'!AF25</f>
        <v>35989</v>
      </c>
      <c r="J33" s="32">
        <f t="shared" si="4"/>
        <v>2.6338746624316629</v>
      </c>
      <c r="K33" s="47">
        <f t="shared" si="5"/>
        <v>-11.178415626997138</v>
      </c>
    </row>
    <row r="34" spans="1:11" ht="14.4">
      <c r="A34" s="46" t="s">
        <v>33</v>
      </c>
      <c r="B34" s="67">
        <f>'[1]Monthly trend by make 2019'!I26</f>
        <v>288</v>
      </c>
      <c r="C34" s="29">
        <f t="shared" si="0"/>
        <v>0.32381744791373862</v>
      </c>
      <c r="D34" s="43">
        <f>'[1]Monthly trend by make 2018'!I26</f>
        <v>193</v>
      </c>
      <c r="E34" s="32">
        <f t="shared" si="1"/>
        <v>0.21025797455115916</v>
      </c>
      <c r="F34" s="47">
        <f t="shared" si="2"/>
        <v>49.222797927461137</v>
      </c>
      <c r="G34" s="48">
        <f>'[1]Monthly trend by make 2019'!N26</f>
        <v>5772</v>
      </c>
      <c r="H34" s="29">
        <f t="shared" si="3"/>
        <v>0.43556938698815695</v>
      </c>
      <c r="I34" s="43">
        <f>'[1]Monthly trend by make 2018'!AF26</f>
        <v>6060</v>
      </c>
      <c r="J34" s="32">
        <f t="shared" si="4"/>
        <v>0.44350441674778068</v>
      </c>
      <c r="K34" s="47">
        <f t="shared" si="5"/>
        <v>-4.7524752475247523</v>
      </c>
    </row>
    <row r="35" spans="1:11" ht="14.4">
      <c r="A35" s="46" t="s">
        <v>8</v>
      </c>
      <c r="B35" s="67">
        <f>'[1]Monthly trend by make 2019'!I27</f>
        <v>2299</v>
      </c>
      <c r="C35" s="29">
        <f t="shared" si="0"/>
        <v>2.5849177526169624</v>
      </c>
      <c r="D35" s="43">
        <f>'[1]Monthly trend by make 2018'!I27</f>
        <v>2435</v>
      </c>
      <c r="E35" s="32">
        <f t="shared" si="1"/>
        <v>2.6527366219278372</v>
      </c>
      <c r="F35" s="47">
        <f t="shared" si="2"/>
        <v>-5.5852156057494859</v>
      </c>
      <c r="G35" s="48">
        <f>'[1]Monthly trend by make 2019'!N27</f>
        <v>31882</v>
      </c>
      <c r="H35" s="29">
        <f t="shared" si="3"/>
        <v>2.4058945245939745</v>
      </c>
      <c r="I35" s="43">
        <f>'[1]Monthly trend by make 2018'!AF27</f>
        <v>33765</v>
      </c>
      <c r="J35" s="32">
        <f t="shared" si="4"/>
        <v>2.4711100051961741</v>
      </c>
      <c r="K35" s="47">
        <f t="shared" si="5"/>
        <v>-5.5767806900636758</v>
      </c>
    </row>
    <row r="36" spans="1:11" ht="14.4">
      <c r="A36" s="46" t="s">
        <v>9</v>
      </c>
      <c r="B36" s="67">
        <f>'[1]Monthly trend by make 2019'!I28</f>
        <v>621</v>
      </c>
      <c r="C36" s="29">
        <f t="shared" si="0"/>
        <v>0.69823137206399888</v>
      </c>
      <c r="D36" s="43">
        <f>'[1]Monthly trend by make 2018'!I28</f>
        <v>356</v>
      </c>
      <c r="E36" s="32">
        <f t="shared" si="1"/>
        <v>0.38783336238452154</v>
      </c>
      <c r="F36" s="47">
        <f t="shared" si="2"/>
        <v>74.438202247191015</v>
      </c>
      <c r="G36" s="48">
        <f>'[1]Monthly trend by make 2019'!N28</f>
        <v>11176</v>
      </c>
      <c r="H36" s="29">
        <f t="shared" si="3"/>
        <v>0.84336858436930739</v>
      </c>
      <c r="I36" s="43">
        <f>'[1]Monthly trend by make 2018'!AF28</f>
        <v>12187</v>
      </c>
      <c r="J36" s="32">
        <f t="shared" si="4"/>
        <v>0.89191226516587507</v>
      </c>
      <c r="K36" s="47">
        <f t="shared" si="5"/>
        <v>-8.2957249528185777</v>
      </c>
    </row>
    <row r="37" spans="1:11" ht="14.4">
      <c r="A37" s="46" t="s">
        <v>53</v>
      </c>
      <c r="B37" s="67">
        <f>'[1]Monthly trend by make 2019'!I29</f>
        <v>72</v>
      </c>
      <c r="C37" s="29">
        <f t="shared" si="0"/>
        <v>8.0954361978434655E-2</v>
      </c>
      <c r="D37" s="43">
        <f>'[1]Monthly trend by make 2018'!I29</f>
        <v>84</v>
      </c>
      <c r="E37" s="32">
        <f t="shared" si="1"/>
        <v>9.1511242809830917E-2</v>
      </c>
      <c r="F37" s="47">
        <f t="shared" si="2"/>
        <v>-14.285714285714285</v>
      </c>
      <c r="G37" s="48">
        <f>'[1]Monthly trend by make 2019'!N29</f>
        <v>748</v>
      </c>
      <c r="H37" s="29">
        <f t="shared" si="3"/>
        <v>5.6445928875111115E-2</v>
      </c>
      <c r="I37" s="43">
        <f>'[1]Monthly trend by make 2018'!AF29</f>
        <v>433</v>
      </c>
      <c r="J37" s="32">
        <f t="shared" si="4"/>
        <v>3.1689341988744062E-2</v>
      </c>
      <c r="K37" s="47">
        <f t="shared" si="5"/>
        <v>72.748267898383361</v>
      </c>
    </row>
    <row r="38" spans="1:11" ht="14.4">
      <c r="A38" s="46" t="s">
        <v>10</v>
      </c>
      <c r="B38" s="67">
        <f>'[1]Monthly trend by make 2019'!I30</f>
        <v>424</v>
      </c>
      <c r="C38" s="29">
        <f t="shared" si="0"/>
        <v>0.47673124276189299</v>
      </c>
      <c r="D38" s="43">
        <f>'[1]Monthly trend by make 2018'!I30</f>
        <v>424</v>
      </c>
      <c r="E38" s="32">
        <f t="shared" si="1"/>
        <v>0.46191389227819418</v>
      </c>
      <c r="F38" s="47">
        <f t="shared" si="2"/>
        <v>0</v>
      </c>
      <c r="G38" s="48">
        <f>'[1]Monthly trend by make 2019'!N30</f>
        <v>7690</v>
      </c>
      <c r="H38" s="29">
        <f t="shared" si="3"/>
        <v>0.58030640782032683</v>
      </c>
      <c r="I38" s="43">
        <f>'[1]Monthly trend by make 2018'!AF30</f>
        <v>7225</v>
      </c>
      <c r="J38" s="32">
        <f t="shared" si="4"/>
        <v>0.52876557937338531</v>
      </c>
      <c r="K38" s="47">
        <f t="shared" si="5"/>
        <v>6.4359861591695502</v>
      </c>
    </row>
    <row r="39" spans="1:11" ht="14.4">
      <c r="A39" s="46" t="s">
        <v>11</v>
      </c>
      <c r="B39" s="67">
        <f>'[1]Monthly trend by make 2019'!I31</f>
        <v>2390</v>
      </c>
      <c r="C39" s="29">
        <f t="shared" si="0"/>
        <v>2.6872350712285948</v>
      </c>
      <c r="D39" s="43">
        <f>'[1]Monthly trend by make 2018'!I31</f>
        <v>1912</v>
      </c>
      <c r="E39" s="32">
        <f t="shared" si="1"/>
        <v>2.0829701934809135</v>
      </c>
      <c r="F39" s="47">
        <f t="shared" si="2"/>
        <v>25</v>
      </c>
      <c r="G39" s="48">
        <f>'[1]Monthly trend by make 2019'!N31</f>
        <v>40759</v>
      </c>
      <c r="H39" s="29">
        <f t="shared" si="3"/>
        <v>3.0757748863912489</v>
      </c>
      <c r="I39" s="43">
        <f>'[1]Monthly trend by make 2018'!AF31</f>
        <v>41097</v>
      </c>
      <c r="J39" s="32">
        <f t="shared" si="4"/>
        <v>3.0077064381325975</v>
      </c>
      <c r="K39" s="47">
        <f t="shared" si="5"/>
        <v>-0.82244446066622867</v>
      </c>
    </row>
    <row r="40" spans="1:11" ht="14.4">
      <c r="A40" s="46" t="s">
        <v>36</v>
      </c>
      <c r="B40" s="67">
        <f>'[1]Monthly trend by make 2019'!I32</f>
        <v>758</v>
      </c>
      <c r="C40" s="29">
        <f t="shared" si="0"/>
        <v>0.85226953305074271</v>
      </c>
      <c r="D40" s="43">
        <f>'[1]Monthly trend by make 2018'!I32</f>
        <v>664</v>
      </c>
      <c r="E40" s="32">
        <f t="shared" si="1"/>
        <v>0.72337458602056826</v>
      </c>
      <c r="F40" s="47">
        <f t="shared" si="2"/>
        <v>14.156626506024098</v>
      </c>
      <c r="G40" s="48">
        <f>'[1]Monthly trend by make 2019'!N32</f>
        <v>14185</v>
      </c>
      <c r="H40" s="29">
        <f t="shared" si="3"/>
        <v>1.0704351618896406</v>
      </c>
      <c r="I40" s="43">
        <f>'[1]Monthly trend by make 2018'!AF32</f>
        <v>13702</v>
      </c>
      <c r="J40" s="32">
        <f t="shared" si="4"/>
        <v>1.0027883693528201</v>
      </c>
      <c r="K40" s="47">
        <f t="shared" si="5"/>
        <v>3.5250328419208872</v>
      </c>
    </row>
    <row r="41" spans="1:11" ht="14.4">
      <c r="A41" s="46" t="s">
        <v>12</v>
      </c>
      <c r="B41" s="67">
        <f>'[1]Monthly trend by make 2019'!I33</f>
        <v>347</v>
      </c>
      <c r="C41" s="29">
        <f t="shared" si="0"/>
        <v>0.39015505009051149</v>
      </c>
      <c r="D41" s="43">
        <f>'[1]Monthly trend by make 2018'!I33</f>
        <v>289</v>
      </c>
      <c r="E41" s="32">
        <f t="shared" si="1"/>
        <v>0.31484225204810878</v>
      </c>
      <c r="F41" s="47">
        <f t="shared" si="2"/>
        <v>20.069204152249135</v>
      </c>
      <c r="G41" s="48">
        <f>'[1]Monthly trend by make 2019'!N33</f>
        <v>5547</v>
      </c>
      <c r="H41" s="29">
        <f t="shared" si="3"/>
        <v>0.41859033084256864</v>
      </c>
      <c r="I41" s="43">
        <f>'[1]Monthly trend by make 2018'!AF33</f>
        <v>3354</v>
      </c>
      <c r="J41" s="32">
        <f t="shared" si="4"/>
        <v>0.2454643257049598</v>
      </c>
      <c r="K41" s="47">
        <f t="shared" si="5"/>
        <v>65.384615384615387</v>
      </c>
    </row>
    <row r="42" spans="1:11" ht="14.4">
      <c r="A42" s="46" t="s">
        <v>13</v>
      </c>
      <c r="B42" s="67">
        <f>'[1]Monthly trend by make 2019'!I34</f>
        <v>1669</v>
      </c>
      <c r="C42" s="29">
        <f t="shared" si="0"/>
        <v>1.8765670853056589</v>
      </c>
      <c r="D42" s="43">
        <f>'[1]Monthly trend by make 2018'!I34</f>
        <v>2345</v>
      </c>
      <c r="E42" s="32">
        <f t="shared" si="1"/>
        <v>2.5546888617744465</v>
      </c>
      <c r="F42" s="47">
        <f t="shared" si="2"/>
        <v>-28.827292110874204</v>
      </c>
      <c r="G42" s="48">
        <f>'[1]Monthly trend by make 2019'!N34</f>
        <v>29972</v>
      </c>
      <c r="H42" s="29">
        <f t="shared" si="3"/>
        <v>2.2617612035358698</v>
      </c>
      <c r="I42" s="43">
        <f>'[1]Monthly trend by make 2018'!AF34</f>
        <v>40289</v>
      </c>
      <c r="J42" s="32">
        <f t="shared" si="4"/>
        <v>2.9485725158995604</v>
      </c>
      <c r="K42" s="47">
        <f t="shared" si="5"/>
        <v>-25.6074859142694</v>
      </c>
    </row>
    <row r="43" spans="1:11" ht="14.4">
      <c r="A43" s="46" t="s">
        <v>14</v>
      </c>
      <c r="B43" s="67">
        <f>'[1]Monthly trend by make 2019'!I35</f>
        <v>4539</v>
      </c>
      <c r="C43" s="29">
        <f t="shared" si="0"/>
        <v>5.1034979030571517</v>
      </c>
      <c r="D43" s="43">
        <f>'[1]Monthly trend by make 2018'!I35</f>
        <v>4464</v>
      </c>
      <c r="E43" s="32">
        <f t="shared" si="1"/>
        <v>4.8631689036081571</v>
      </c>
      <c r="F43" s="47">
        <f t="shared" si="2"/>
        <v>1.6801075268817203</v>
      </c>
      <c r="G43" s="48">
        <f>'[1]Monthly trend by make 2019'!N35</f>
        <v>73146</v>
      </c>
      <c r="H43" s="29">
        <f t="shared" si="3"/>
        <v>5.5197779592230987</v>
      </c>
      <c r="I43" s="43">
        <f>'[1]Monthly trend by make 2018'!AF35</f>
        <v>67224</v>
      </c>
      <c r="J43" s="32">
        <f t="shared" si="4"/>
        <v>4.9198252329130039</v>
      </c>
      <c r="K43" s="47">
        <f t="shared" si="5"/>
        <v>8.8093538022134954</v>
      </c>
    </row>
    <row r="44" spans="1:11" ht="14.4">
      <c r="A44" s="46" t="s">
        <v>15</v>
      </c>
      <c r="B44" s="67">
        <f>'[1]Monthly trend by make 2019'!I36</f>
        <v>4855</v>
      </c>
      <c r="C44" s="29">
        <f t="shared" si="0"/>
        <v>5.4587976028513925</v>
      </c>
      <c r="D44" s="43">
        <f>'[1]Monthly trend by make 2018'!I36</f>
        <v>4854</v>
      </c>
      <c r="E44" s="32">
        <f t="shared" si="1"/>
        <v>5.2880425309395154</v>
      </c>
      <c r="F44" s="47">
        <f t="shared" si="2"/>
        <v>2.0601565718994644E-2</v>
      </c>
      <c r="G44" s="48">
        <f>'[1]Monthly trend by make 2019'!N36</f>
        <v>76681</v>
      </c>
      <c r="H44" s="29">
        <f t="shared" si="3"/>
        <v>5.7865377968882292</v>
      </c>
      <c r="I44" s="43">
        <f>'[1]Monthly trend by make 2018'!AF36</f>
        <v>75693</v>
      </c>
      <c r="J44" s="32">
        <f t="shared" si="4"/>
        <v>5.5396336331501255</v>
      </c>
      <c r="K44" s="47">
        <f t="shared" si="5"/>
        <v>1.3052726143764946</v>
      </c>
    </row>
    <row r="45" spans="1:11" ht="14.4">
      <c r="A45" s="46" t="s">
        <v>38</v>
      </c>
      <c r="B45" s="67">
        <f>'[1]Monthly trend by make 2019'!I37</f>
        <v>238</v>
      </c>
      <c r="C45" s="29">
        <f t="shared" si="0"/>
        <v>0.26759914098427012</v>
      </c>
      <c r="D45" s="43">
        <f>'[1]Monthly trend by make 2018'!I37</f>
        <v>437</v>
      </c>
      <c r="E45" s="32">
        <f t="shared" si="1"/>
        <v>0.4760763465225728</v>
      </c>
      <c r="F45" s="47">
        <f t="shared" si="2"/>
        <v>-45.537757437070937</v>
      </c>
      <c r="G45" s="48">
        <f>'[1]Monthly trend by make 2019'!N37</f>
        <v>4286</v>
      </c>
      <c r="H45" s="29">
        <f t="shared" si="3"/>
        <v>0.32343215395551639</v>
      </c>
      <c r="I45" s="43">
        <f>'[1]Monthly trend by make 2018'!AF37</f>
        <v>4467</v>
      </c>
      <c r="J45" s="32">
        <f t="shared" si="4"/>
        <v>0.32691983987002249</v>
      </c>
      <c r="K45" s="47">
        <f t="shared" si="5"/>
        <v>-4.0519364226550261</v>
      </c>
    </row>
    <row r="46" spans="1:11" ht="14.4">
      <c r="A46" s="46" t="s">
        <v>16</v>
      </c>
      <c r="B46" s="67">
        <f>'[1]Monthly trend by make 2019'!I38</f>
        <v>5858</v>
      </c>
      <c r="C46" s="29">
        <f t="shared" si="0"/>
        <v>6.5865368398565316</v>
      </c>
      <c r="D46" s="43">
        <f>'[1]Monthly trend by make 2018'!I38</f>
        <v>9611</v>
      </c>
      <c r="E46" s="32">
        <f t="shared" si="1"/>
        <v>10.470411364824821</v>
      </c>
      <c r="F46" s="47">
        <f t="shared" si="2"/>
        <v>-39.049006346894181</v>
      </c>
      <c r="G46" s="48">
        <f>'[1]Monthly trend by make 2019'!N38</f>
        <v>81168</v>
      </c>
      <c r="H46" s="29">
        <f t="shared" si="3"/>
        <v>6.1251379076671375</v>
      </c>
      <c r="I46" s="43">
        <f>'[1]Monthly trend by make 2018'!AF38</f>
        <v>94934</v>
      </c>
      <c r="J46" s="32">
        <f t="shared" si="4"/>
        <v>6.9477967490979884</v>
      </c>
      <c r="K46" s="47">
        <f t="shared" si="5"/>
        <v>-14.500600417131901</v>
      </c>
    </row>
    <row r="47" spans="1:11" ht="14.4">
      <c r="A47" s="46" t="s">
        <v>17</v>
      </c>
      <c r="B47" s="67">
        <f>'[1]Monthly trend by make 2019'!I39</f>
        <v>1322</v>
      </c>
      <c r="C47" s="29">
        <f t="shared" si="0"/>
        <v>1.4864120352151475</v>
      </c>
      <c r="D47" s="43">
        <f>'[1]Monthly trend by make 2018'!I39</f>
        <v>1159</v>
      </c>
      <c r="E47" s="32">
        <f t="shared" si="1"/>
        <v>1.2626372668642147</v>
      </c>
      <c r="F47" s="47">
        <f t="shared" si="2"/>
        <v>14.063848144952546</v>
      </c>
      <c r="G47" s="48">
        <f>'[1]Monthly trend by make 2019'!N39</f>
        <v>18412</v>
      </c>
      <c r="H47" s="29">
        <f t="shared" si="3"/>
        <v>1.389415030011425</v>
      </c>
      <c r="I47" s="43">
        <f>'[1]Monthly trend by make 2018'!AF39</f>
        <v>15132</v>
      </c>
      <c r="J47" s="32">
        <f t="shared" si="4"/>
        <v>1.1074437020177255</v>
      </c>
      <c r="K47" s="47">
        <f t="shared" si="5"/>
        <v>21.675918583135079</v>
      </c>
    </row>
    <row r="48" spans="1:11" ht="14.4">
      <c r="A48" s="46" t="s">
        <v>18</v>
      </c>
      <c r="B48" s="67">
        <f>'[1]Monthly trend by make 2019'!I40</f>
        <v>1382</v>
      </c>
      <c r="C48" s="29">
        <f t="shared" si="0"/>
        <v>1.5538740035305096</v>
      </c>
      <c r="D48" s="43">
        <f>'[1]Monthly trend by make 2018'!I40</f>
        <v>1249</v>
      </c>
      <c r="E48" s="32">
        <f t="shared" si="1"/>
        <v>1.360685027017605</v>
      </c>
      <c r="F48" s="47">
        <f t="shared" si="2"/>
        <v>10.648518815052041</v>
      </c>
      <c r="G48" s="48">
        <f>'[1]Monthly trend by make 2019'!N40</f>
        <v>18698</v>
      </c>
      <c r="H48" s="29">
        <f t="shared" si="3"/>
        <v>1.4109972969342617</v>
      </c>
      <c r="I48" s="43">
        <f>'[1]Monthly trend by make 2018'!AF40</f>
        <v>17502</v>
      </c>
      <c r="J48" s="32">
        <f t="shared" si="4"/>
        <v>1.2808934491616595</v>
      </c>
      <c r="K48" s="47">
        <f t="shared" si="5"/>
        <v>6.8335047423151636</v>
      </c>
    </row>
    <row r="49" spans="1:11" ht="14.4">
      <c r="A49" s="49" t="s">
        <v>19</v>
      </c>
      <c r="B49" s="67">
        <f>'[1]Monthly trend by make 2019'!I41</f>
        <v>2686</v>
      </c>
      <c r="C49" s="29">
        <f t="shared" si="0"/>
        <v>3.0200474482510486</v>
      </c>
      <c r="D49" s="43">
        <f>'[1]Monthly trend by make 2018'!I41</f>
        <v>678</v>
      </c>
      <c r="E49" s="32">
        <f t="shared" si="1"/>
        <v>0.73862645982220676</v>
      </c>
      <c r="F49" s="47">
        <f t="shared" si="2"/>
        <v>296.16519174041298</v>
      </c>
      <c r="G49" s="48">
        <f>'[1]Monthly trend by make 2019'!N41</f>
        <v>18318</v>
      </c>
      <c r="H49" s="29">
        <f t="shared" si="3"/>
        <v>1.3823215576661572</v>
      </c>
      <c r="I49" s="43">
        <f>'[1]Monthly trend by make 2018'!AF41</f>
        <v>17673</v>
      </c>
      <c r="J49" s="32">
        <f t="shared" si="4"/>
        <v>1.2934081777530573</v>
      </c>
      <c r="K49" s="47">
        <f t="shared" si="5"/>
        <v>3.6496350364963499</v>
      </c>
    </row>
    <row r="50" spans="1:11" ht="14.4">
      <c r="A50" s="46" t="s">
        <v>46</v>
      </c>
      <c r="B50" s="67">
        <f>'[1]Monthly trend by make 2019'!I42</f>
        <v>149</v>
      </c>
      <c r="C50" s="29">
        <f t="shared" si="0"/>
        <v>0.16753055464981617</v>
      </c>
      <c r="D50" s="43">
        <f>'[1]Monthly trend by make 2018'!I42</f>
        <v>127</v>
      </c>
      <c r="E50" s="32">
        <f t="shared" si="1"/>
        <v>0.13835628377200626</v>
      </c>
      <c r="F50" s="47">
        <f t="shared" si="2"/>
        <v>17.322834645669293</v>
      </c>
      <c r="G50" s="48">
        <f>'[1]Monthly trend by make 2019'!N42</f>
        <v>1729</v>
      </c>
      <c r="H50" s="29">
        <f t="shared" si="3"/>
        <v>0.13047461366987584</v>
      </c>
      <c r="I50" s="43">
        <f>'[1]Monthly trend by make 2018'!AF42</f>
        <v>1620</v>
      </c>
      <c r="J50" s="32">
        <f t="shared" si="4"/>
        <v>0.1185605866553473</v>
      </c>
      <c r="K50" s="47">
        <f t="shared" si="5"/>
        <v>6.7283950617283956</v>
      </c>
    </row>
    <row r="51" spans="1:11" ht="14.4">
      <c r="A51" s="46" t="s">
        <v>39</v>
      </c>
      <c r="B51" s="67">
        <f>'[1]Monthly trend by make 2019'!I43</f>
        <v>124</v>
      </c>
      <c r="C51" s="29">
        <f t="shared" si="0"/>
        <v>0.13942140118508192</v>
      </c>
      <c r="D51" s="43">
        <f>'[1]Monthly trend by make 2018'!I43</f>
        <v>159</v>
      </c>
      <c r="E51" s="32">
        <f t="shared" si="1"/>
        <v>0.17321770960432281</v>
      </c>
      <c r="F51" s="47">
        <f t="shared" si="2"/>
        <v>-22.012578616352201</v>
      </c>
      <c r="G51" s="48">
        <f>'[1]Monthly trend by make 2019'!N43</f>
        <v>1676</v>
      </c>
      <c r="H51" s="29">
        <f t="shared" si="3"/>
        <v>0.12647510266669285</v>
      </c>
      <c r="I51" s="43">
        <f>'[1]Monthly trend by make 2018'!AF43</f>
        <v>2171</v>
      </c>
      <c r="J51" s="32">
        <f t="shared" si="4"/>
        <v>0.15888582322762901</v>
      </c>
      <c r="K51" s="47">
        <f t="shared" si="5"/>
        <v>-22.800552740672501</v>
      </c>
    </row>
    <row r="52" spans="1:11" ht="14.4">
      <c r="A52" s="46" t="s">
        <v>20</v>
      </c>
      <c r="B52" s="67">
        <f>'[1]Monthly trend by make 2019'!I44</f>
        <v>1460</v>
      </c>
      <c r="C52" s="29">
        <f t="shared" si="0"/>
        <v>1.6415745623404805</v>
      </c>
      <c r="D52" s="43">
        <f>'[1]Monthly trend by make 2018'!I44</f>
        <v>1218</v>
      </c>
      <c r="E52" s="32">
        <f t="shared" si="1"/>
        <v>1.3269130207425484</v>
      </c>
      <c r="F52" s="47">
        <f t="shared" si="2"/>
        <v>19.868637110016422</v>
      </c>
      <c r="G52" s="48">
        <f>'[1]Monthly trend by make 2019'!N44</f>
        <v>25724</v>
      </c>
      <c r="H52" s="29">
        <f t="shared" si="3"/>
        <v>1.9411966235071636</v>
      </c>
      <c r="I52" s="43">
        <f>'[1]Monthly trend by make 2018'!AF44</f>
        <v>21477</v>
      </c>
      <c r="J52" s="32">
        <f t="shared" si="4"/>
        <v>1.5718059997511691</v>
      </c>
      <c r="K52" s="47">
        <f t="shared" si="5"/>
        <v>19.774642640964753</v>
      </c>
    </row>
    <row r="53" spans="1:11" ht="14.4">
      <c r="A53" s="46" t="s">
        <v>21</v>
      </c>
      <c r="B53" s="67">
        <f>'[1]Monthly trend by make 2019'!I45</f>
        <v>3696</v>
      </c>
      <c r="C53" s="29">
        <f t="shared" si="0"/>
        <v>4.1556572482263121</v>
      </c>
      <c r="D53" s="50">
        <f>'[1]Monthly trend by make 2018'!I45</f>
        <v>3929</v>
      </c>
      <c r="E53" s="32">
        <f t="shared" si="1"/>
        <v>4.2803294404741159</v>
      </c>
      <c r="F53" s="47">
        <f t="shared" si="2"/>
        <v>-5.9302621532196484</v>
      </c>
      <c r="G53" s="51">
        <f>'[1]Monthly trend by make 2019'!N45</f>
        <v>60505</v>
      </c>
      <c r="H53" s="29">
        <f t="shared" si="3"/>
        <v>4.5658568537280724</v>
      </c>
      <c r="I53" s="50">
        <f>'[1]Monthly trend by make 2018'!AF45</f>
        <v>59664</v>
      </c>
      <c r="J53" s="32">
        <f t="shared" si="4"/>
        <v>4.3665424951880496</v>
      </c>
      <c r="K53" s="47">
        <f t="shared" si="5"/>
        <v>1.4095602038079915</v>
      </c>
    </row>
    <row r="54" spans="1:11" ht="14.4">
      <c r="A54" s="46" t="s">
        <v>45</v>
      </c>
      <c r="B54" s="67">
        <f>'[1]Monthly trend by make 2019'!I46</f>
        <v>253</v>
      </c>
      <c r="C54" s="36">
        <f t="shared" si="0"/>
        <v>0.28446463306311071</v>
      </c>
      <c r="D54" s="52">
        <f>'[1]Monthly trend by make 2018'!I46</f>
        <v>168</v>
      </c>
      <c r="E54" s="36">
        <f t="shared" si="1"/>
        <v>0.18302248561966183</v>
      </c>
      <c r="F54" s="53">
        <f t="shared" si="2"/>
        <v>50.595238095238095</v>
      </c>
      <c r="G54" s="52">
        <f>'[1]Monthly trend by make 2019'!N46</f>
        <v>3705</v>
      </c>
      <c r="H54" s="36">
        <f t="shared" si="3"/>
        <v>0.27958845786401965</v>
      </c>
      <c r="I54" s="52">
        <f>'[1]Monthly trend by make 2018'!AF46</f>
        <v>2410</v>
      </c>
      <c r="J54" s="36">
        <f t="shared" si="4"/>
        <v>0.17637716903665865</v>
      </c>
      <c r="K54" s="53">
        <f t="shared" si="5"/>
        <v>53.734439834024897</v>
      </c>
    </row>
    <row r="55" spans="1:11" ht="14.4">
      <c r="A55" s="46" t="s">
        <v>22</v>
      </c>
      <c r="B55" s="67">
        <f>'[1]Monthly trend by make 2019'!I47</f>
        <v>7429</v>
      </c>
      <c r="C55" s="36">
        <f t="shared" si="0"/>
        <v>8.3529160435804322</v>
      </c>
      <c r="D55" s="52">
        <f>'[1]Monthly trend by make 2018'!I47</f>
        <v>6569</v>
      </c>
      <c r="E55" s="36">
        <f t="shared" si="1"/>
        <v>7.1563970716402299</v>
      </c>
      <c r="F55" s="53">
        <f>IF(B55&lt;&gt;0,IF(D55&lt;&gt;0,(B55-D55)/D55*100,"-"),"-")</f>
        <v>13.091794793728118</v>
      </c>
      <c r="G55" s="52">
        <f>'[1]Monthly trend by make 2019'!N47</f>
        <v>120780</v>
      </c>
      <c r="H55" s="36">
        <f t="shared" si="3"/>
        <v>9.1143573389517663</v>
      </c>
      <c r="I55" s="52">
        <f>'[1]Monthly trend by make 2018'!AF47</f>
        <v>115920</v>
      </c>
      <c r="J55" s="36">
        <f t="shared" si="4"/>
        <v>8.483668645115964</v>
      </c>
      <c r="K55" s="53">
        <f>IF(G55&lt;&gt;0,IF(I55&lt;&gt;0,(G55-I55)/I55*100,"-"),"-")</f>
        <v>4.1925465838509322</v>
      </c>
    </row>
    <row r="56" spans="1:11" ht="14.4">
      <c r="A56" s="46" t="s">
        <v>23</v>
      </c>
      <c r="B56" s="67">
        <f>'[1]Monthly trend by make 2019'!I48</f>
        <v>894</v>
      </c>
      <c r="C56" s="29">
        <f t="shared" si="0"/>
        <v>1.0051833278988971</v>
      </c>
      <c r="D56" s="50">
        <f>'[1]Monthly trend by make 2018'!I48</f>
        <v>894</v>
      </c>
      <c r="E56" s="32">
        <f t="shared" si="1"/>
        <v>0.97394108419034342</v>
      </c>
      <c r="F56" s="47">
        <f>IF(B56&lt;&gt;0,IF(D56&lt;&gt;0,(B56-D56)/D56*100,"-"),"-")</f>
        <v>0</v>
      </c>
      <c r="G56" s="50">
        <f>'[1]Monthly trend by make 2019'!N48</f>
        <v>13445</v>
      </c>
      <c r="H56" s="29">
        <f t="shared" si="3"/>
        <v>1.014592932788595</v>
      </c>
      <c r="I56" s="52">
        <f>'[1]Monthly trend by make 2018'!AF48</f>
        <v>11580</v>
      </c>
      <c r="J56" s="32">
        <f t="shared" si="4"/>
        <v>0.84748863794377893</v>
      </c>
      <c r="K56" s="47">
        <f>IF(G56&lt;&gt;0,IF(I56&lt;&gt;0,(G56-I56)/I56*100,"-"),"-")</f>
        <v>16.105354058721936</v>
      </c>
    </row>
    <row r="57" spans="1:11" ht="14.4">
      <c r="A57" s="46" t="s">
        <v>47</v>
      </c>
      <c r="B57" s="67">
        <f>'[1]Monthly trend by make 2019'!I49</f>
        <v>227</v>
      </c>
      <c r="C57" s="29">
        <f t="shared" si="0"/>
        <v>0.25523111345978705</v>
      </c>
      <c r="D57" s="50">
        <f>'[1]Monthly trend by make 2018'!I49</f>
        <v>161</v>
      </c>
      <c r="E57" s="32">
        <f t="shared" si="1"/>
        <v>0.17539654871884261</v>
      </c>
      <c r="F57" s="47">
        <f>IF(B57&lt;&gt;0,IF(D57&lt;&gt;0,(B57-D57)/D57*100,"-"),"-")</f>
        <v>40.993788819875775</v>
      </c>
      <c r="G57" s="50">
        <f>'[1]Monthly trend by make 2019'!N49</f>
        <v>2199</v>
      </c>
      <c r="H57" s="29">
        <f t="shared" si="3"/>
        <v>0.16594197539621572</v>
      </c>
      <c r="I57" s="50">
        <f>'[1]Monthly trend by make 2018'!AF49</f>
        <v>1121</v>
      </c>
      <c r="J57" s="32">
        <f t="shared" si="4"/>
        <v>8.2040998543607607E-2</v>
      </c>
      <c r="K57" s="47">
        <f>IF(G57&lt;&gt;0,IF(I57&lt;&gt;0,(G57-I57)/I57*100,"-"),"-")</f>
        <v>96.164139161462984</v>
      </c>
    </row>
    <row r="58" spans="1:11" ht="14.4">
      <c r="A58" s="39" t="s">
        <v>28</v>
      </c>
      <c r="B58" s="54">
        <f>SUM(B27:B57)</f>
        <v>67129</v>
      </c>
      <c r="C58" s="40">
        <f t="shared" si="0"/>
        <v>75.477574517365838</v>
      </c>
      <c r="D58" s="55">
        <f>SUM(D27:D57)</f>
        <v>66829</v>
      </c>
      <c r="E58" s="56">
        <f t="shared" si="1"/>
        <v>72.804819592121319</v>
      </c>
      <c r="F58" s="41">
        <f t="shared" si="2"/>
        <v>0.44890691167008329</v>
      </c>
      <c r="G58" s="54">
        <f>SUM(G27:G57)</f>
        <v>998183</v>
      </c>
      <c r="H58" s="40">
        <f t="shared" si="3"/>
        <v>75.325356446985353</v>
      </c>
      <c r="I58" s="55">
        <f>SUM(I27:I57)</f>
        <v>993286</v>
      </c>
      <c r="J58" s="56">
        <f t="shared" si="4"/>
        <v>72.69417955342179</v>
      </c>
      <c r="K58" s="41">
        <f>IF(G58&lt;&gt;0,IF(I58&lt;&gt;0,(G58-I58)/I58*100,"-"),"-")</f>
        <v>0.49301006960734373</v>
      </c>
    </row>
    <row r="59" spans="1:11" ht="14.4">
      <c r="A59" s="57"/>
      <c r="B59" s="58"/>
      <c r="C59" s="59"/>
      <c r="D59" s="58"/>
      <c r="E59" s="59"/>
      <c r="F59" s="60"/>
      <c r="G59" s="58"/>
      <c r="H59" s="59"/>
      <c r="I59" s="58"/>
      <c r="J59" s="59"/>
      <c r="K59" s="60"/>
    </row>
    <row r="60" spans="1:11" ht="14.4">
      <c r="A60" s="39" t="s">
        <v>34</v>
      </c>
      <c r="B60" s="54">
        <f>+B58+B26</f>
        <v>88939</v>
      </c>
      <c r="C60" s="40">
        <f>B60/B$60*100</f>
        <v>100</v>
      </c>
      <c r="D60" s="54">
        <f>+D58+D26</f>
        <v>91792</v>
      </c>
      <c r="E60" s="40">
        <f>D60/D$60*100</f>
        <v>100</v>
      </c>
      <c r="F60" s="41">
        <f t="shared" si="2"/>
        <v>-3.1081139968624716</v>
      </c>
      <c r="G60" s="54">
        <f>+G58+G26</f>
        <v>1325162</v>
      </c>
      <c r="H60" s="40">
        <f>G60/G$60*100</f>
        <v>100</v>
      </c>
      <c r="I60" s="54">
        <f>+I58+I26</f>
        <v>1366390</v>
      </c>
      <c r="J60" s="40">
        <f>I60/I$60*100</f>
        <v>100</v>
      </c>
      <c r="K60" s="41">
        <f>IF(G60&lt;&gt;0,IF(I60&lt;&gt;0,(G60-I60)/I60*100,"-"),"-")</f>
        <v>-3.0172937448312709</v>
      </c>
    </row>
    <row r="61" spans="1:11">
      <c r="A61" s="61"/>
      <c r="B61" s="74"/>
      <c r="C61" s="62"/>
      <c r="D61" s="74"/>
      <c r="E61" s="62"/>
      <c r="F61" s="62"/>
    </row>
    <row r="62" spans="1:11">
      <c r="A62" s="64" t="s">
        <v>49</v>
      </c>
      <c r="B62" s="74"/>
      <c r="C62" s="62"/>
      <c r="D62" s="74"/>
      <c r="E62" s="62"/>
      <c r="F62" s="62"/>
    </row>
    <row r="63" spans="1:11">
      <c r="A63" s="63" t="s">
        <v>60</v>
      </c>
    </row>
    <row r="64" spans="1:11">
      <c r="A64" s="63"/>
      <c r="B64" s="7"/>
    </row>
    <row r="65" spans="1:11">
      <c r="A65" s="63"/>
      <c r="B65" s="7"/>
    </row>
    <row r="66" spans="1:11">
      <c r="A66" s="76" t="s">
        <v>40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s="3" customFormat="1" ht="11.4">
      <c r="A67" s="10"/>
      <c r="B67" s="4"/>
      <c r="C67" s="4"/>
      <c r="D67" s="5"/>
      <c r="E67" s="4"/>
      <c r="F67" s="4"/>
    </row>
    <row r="68" spans="1:11" s="3" customFormat="1" ht="11.4">
      <c r="A68" s="75" t="s">
        <v>41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s="3" customFormat="1" ht="11.4">
      <c r="A69" s="75" t="s">
        <v>42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s="6" customFormat="1" ht="10.199999999999999">
      <c r="A70" s="75" t="s">
        <v>43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s="3" customForma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</row>
    <row r="72" spans="1:11">
      <c r="D72" s="2"/>
    </row>
    <row r="78" spans="1:11">
      <c r="B78" s="2"/>
    </row>
  </sheetData>
  <mergeCells count="8">
    <mergeCell ref="A69:K69"/>
    <mergeCell ref="A70:K70"/>
    <mergeCell ref="A66:K66"/>
    <mergeCell ref="A68:K68"/>
    <mergeCell ref="B14:E14"/>
    <mergeCell ref="B15:E15"/>
    <mergeCell ref="G14:J14"/>
    <mergeCell ref="G15:J15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22860</xdr:colOff>
                <xdr:row>0</xdr:row>
                <xdr:rowOff>160020</xdr:rowOff>
              </from>
              <to>
                <xdr:col>1</xdr:col>
                <xdr:colOff>137160</xdr:colOff>
                <xdr:row>3</xdr:row>
                <xdr:rowOff>30480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2019</vt:lpstr>
      <vt:lpstr>'mercato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2019-09-02T10:23:36Z</cp:lastPrinted>
  <dcterms:created xsi:type="dcterms:W3CDTF">2001-01-02T10:32:52Z</dcterms:created>
  <dcterms:modified xsi:type="dcterms:W3CDTF">2019-09-02T10:28:52Z</dcterms:modified>
</cp:coreProperties>
</file>