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L:\02-MERCATO ITALIA\1_MERCATO ITALIA_VETTURE - DATI MCTC\B_COMUNICATO STAMPA VETTURE  MENSILE\"/>
    </mc:Choice>
  </mc:AlternateContent>
  <xr:revisionPtr revIDLastSave="0" documentId="13_ncr:1_{4D3BEFA4-33AC-4BFB-BAED-D3E84ED96147}" xr6:coauthVersionLast="45" xr6:coauthVersionMax="45" xr10:uidLastSave="{00000000-0000-0000-0000-000000000000}"/>
  <bookViews>
    <workbookView xWindow="-108" yWindow="-108" windowWidth="23256" windowHeight="12576" tabRatio="767" xr2:uid="{00000000-000D-0000-FFFF-FFFF00000000}"/>
  </bookViews>
  <sheets>
    <sheet name="mercato 2019" sheetId="32" r:id="rId1"/>
  </sheets>
  <externalReferences>
    <externalReference r:id="rId2"/>
  </externalReferences>
  <definedNames>
    <definedName name="_xlnm.Print_Area" localSheetId="0">'mercato 2019'!$A$1:$K$71</definedName>
    <definedName name="NomeTabella">"Dummy"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32" l="1"/>
  <c r="G57" i="32"/>
  <c r="K57" i="32" s="1"/>
  <c r="D57" i="32"/>
  <c r="B57" i="32"/>
  <c r="F57" i="32" s="1"/>
  <c r="I56" i="32"/>
  <c r="G56" i="32"/>
  <c r="D56" i="32"/>
  <c r="B56" i="32"/>
  <c r="I55" i="32"/>
  <c r="G55" i="32"/>
  <c r="K55" i="32" s="1"/>
  <c r="D55" i="32"/>
  <c r="B55" i="32"/>
  <c r="F55" i="32" s="1"/>
  <c r="I54" i="32"/>
  <c r="G54" i="32"/>
  <c r="D54" i="32"/>
  <c r="B54" i="32"/>
  <c r="F54" i="32" s="1"/>
  <c r="I53" i="32"/>
  <c r="G53" i="32"/>
  <c r="K53" i="32" s="1"/>
  <c r="D53" i="32"/>
  <c r="B53" i="32"/>
  <c r="F53" i="32" s="1"/>
  <c r="I52" i="32"/>
  <c r="G52" i="32"/>
  <c r="D52" i="32"/>
  <c r="B52" i="32"/>
  <c r="F52" i="32" s="1"/>
  <c r="I51" i="32"/>
  <c r="G51" i="32"/>
  <c r="K51" i="32" s="1"/>
  <c r="D51" i="32"/>
  <c r="B51" i="32"/>
  <c r="F51" i="32" s="1"/>
  <c r="I50" i="32"/>
  <c r="G50" i="32"/>
  <c r="D50" i="32"/>
  <c r="B50" i="32"/>
  <c r="I49" i="32"/>
  <c r="G49" i="32"/>
  <c r="K49" i="32" s="1"/>
  <c r="D49" i="32"/>
  <c r="B49" i="32"/>
  <c r="F49" i="32" s="1"/>
  <c r="I48" i="32"/>
  <c r="G48" i="32"/>
  <c r="D48" i="32"/>
  <c r="B48" i="32"/>
  <c r="I47" i="32"/>
  <c r="G47" i="32"/>
  <c r="K47" i="32" s="1"/>
  <c r="D47" i="32"/>
  <c r="B47" i="32"/>
  <c r="F47" i="32" s="1"/>
  <c r="I46" i="32"/>
  <c r="G46" i="32"/>
  <c r="D46" i="32"/>
  <c r="B46" i="32"/>
  <c r="F46" i="32" s="1"/>
  <c r="I45" i="32"/>
  <c r="G45" i="32"/>
  <c r="K45" i="32" s="1"/>
  <c r="D45" i="32"/>
  <c r="B45" i="32"/>
  <c r="F45" i="32" s="1"/>
  <c r="I44" i="32"/>
  <c r="G44" i="32"/>
  <c r="D44" i="32"/>
  <c r="B44" i="32"/>
  <c r="I43" i="32"/>
  <c r="G43" i="32"/>
  <c r="K43" i="32" s="1"/>
  <c r="D43" i="32"/>
  <c r="B43" i="32"/>
  <c r="F43" i="32" s="1"/>
  <c r="I42" i="32"/>
  <c r="G42" i="32"/>
  <c r="D42" i="32"/>
  <c r="B42" i="32"/>
  <c r="I41" i="32"/>
  <c r="G41" i="32"/>
  <c r="K41" i="32" s="1"/>
  <c r="D41" i="32"/>
  <c r="B41" i="32"/>
  <c r="F41" i="32" s="1"/>
  <c r="I40" i="32"/>
  <c r="G40" i="32"/>
  <c r="D40" i="32"/>
  <c r="B40" i="32"/>
  <c r="F40" i="32" s="1"/>
  <c r="I39" i="32"/>
  <c r="G39" i="32"/>
  <c r="K39" i="32" s="1"/>
  <c r="D39" i="32"/>
  <c r="B39" i="32"/>
  <c r="F39" i="32" s="1"/>
  <c r="I38" i="32"/>
  <c r="G38" i="32"/>
  <c r="D38" i="32"/>
  <c r="B38" i="32"/>
  <c r="I37" i="32"/>
  <c r="G37" i="32"/>
  <c r="K37" i="32" s="1"/>
  <c r="D37" i="32"/>
  <c r="B37" i="32"/>
  <c r="F37" i="32" s="1"/>
  <c r="I36" i="32"/>
  <c r="G36" i="32"/>
  <c r="D36" i="32"/>
  <c r="B36" i="32"/>
  <c r="F36" i="32" s="1"/>
  <c r="I35" i="32"/>
  <c r="G35" i="32"/>
  <c r="K35" i="32" s="1"/>
  <c r="D35" i="32"/>
  <c r="B35" i="32"/>
  <c r="F35" i="32" s="1"/>
  <c r="I34" i="32"/>
  <c r="G34" i="32"/>
  <c r="F34" i="32"/>
  <c r="D34" i="32"/>
  <c r="B34" i="32"/>
  <c r="I33" i="32"/>
  <c r="G33" i="32"/>
  <c r="K33" i="32" s="1"/>
  <c r="D33" i="32"/>
  <c r="B33" i="32"/>
  <c r="I32" i="32"/>
  <c r="G32" i="32"/>
  <c r="D32" i="32"/>
  <c r="B32" i="32"/>
  <c r="F32" i="32" s="1"/>
  <c r="I31" i="32"/>
  <c r="G31" i="32"/>
  <c r="K31" i="32" s="1"/>
  <c r="D31" i="32"/>
  <c r="B31" i="32"/>
  <c r="F31" i="32" s="1"/>
  <c r="I30" i="32"/>
  <c r="G30" i="32"/>
  <c r="D30" i="32"/>
  <c r="B30" i="32"/>
  <c r="I29" i="32"/>
  <c r="G29" i="32"/>
  <c r="K29" i="32" s="1"/>
  <c r="D29" i="32"/>
  <c r="B29" i="32"/>
  <c r="I28" i="32"/>
  <c r="G28" i="32"/>
  <c r="F28" i="32"/>
  <c r="D28" i="32"/>
  <c r="B28" i="32"/>
  <c r="I27" i="32"/>
  <c r="I58" i="32" s="1"/>
  <c r="G27" i="32"/>
  <c r="K27" i="32" s="1"/>
  <c r="D27" i="32"/>
  <c r="B27" i="32"/>
  <c r="F27" i="32" s="1"/>
  <c r="I25" i="32"/>
  <c r="G25" i="32"/>
  <c r="K25" i="32" s="1"/>
  <c r="D25" i="32"/>
  <c r="B25" i="32"/>
  <c r="F25" i="32" s="1"/>
  <c r="I24" i="32"/>
  <c r="G24" i="32"/>
  <c r="F24" i="32"/>
  <c r="D24" i="32"/>
  <c r="B24" i="32"/>
  <c r="I23" i="32"/>
  <c r="G23" i="32"/>
  <c r="K23" i="32" s="1"/>
  <c r="D23" i="32"/>
  <c r="B23" i="32"/>
  <c r="I22" i="32"/>
  <c r="G22" i="32"/>
  <c r="F22" i="32"/>
  <c r="D22" i="32"/>
  <c r="B22" i="32"/>
  <c r="I21" i="32"/>
  <c r="G21" i="32"/>
  <c r="K21" i="32" s="1"/>
  <c r="D21" i="32"/>
  <c r="B21" i="32"/>
  <c r="F21" i="32" s="1"/>
  <c r="I20" i="32"/>
  <c r="G20" i="32"/>
  <c r="D20" i="32"/>
  <c r="B20" i="32"/>
  <c r="I19" i="32"/>
  <c r="G19" i="32"/>
  <c r="K19" i="32" s="1"/>
  <c r="D19" i="32"/>
  <c r="B19" i="32"/>
  <c r="I18" i="32"/>
  <c r="I26" i="32" s="1"/>
  <c r="G18" i="32"/>
  <c r="D18" i="32"/>
  <c r="B18" i="32"/>
  <c r="G17" i="32"/>
  <c r="B17" i="32" l="1"/>
  <c r="F23" i="32"/>
  <c r="B26" i="32"/>
  <c r="D58" i="32"/>
  <c r="B58" i="32"/>
  <c r="F33" i="32"/>
  <c r="J33" i="32"/>
  <c r="I60" i="32"/>
  <c r="J58" i="32"/>
  <c r="D26" i="32"/>
  <c r="F30" i="32"/>
  <c r="J31" i="32"/>
  <c r="J25" i="32"/>
  <c r="D17" i="32"/>
  <c r="F20" i="32"/>
  <c r="J21" i="32"/>
  <c r="F18" i="32"/>
  <c r="F19" i="32"/>
  <c r="J19" i="32"/>
  <c r="F29" i="32"/>
  <c r="J29" i="32"/>
  <c r="J35" i="32"/>
  <c r="J37" i="32"/>
  <c r="J39" i="32"/>
  <c r="J41" i="32"/>
  <c r="J43" i="32"/>
  <c r="J45" i="32"/>
  <c r="J47" i="32"/>
  <c r="J49" i="32"/>
  <c r="J51" i="32"/>
  <c r="J53" i="32"/>
  <c r="J55" i="32"/>
  <c r="J57" i="32"/>
  <c r="F38" i="32"/>
  <c r="F50" i="32"/>
  <c r="F42" i="32"/>
  <c r="F44" i="32"/>
  <c r="F48" i="32"/>
  <c r="F56" i="32"/>
  <c r="I17" i="32"/>
  <c r="J17" i="32" s="1"/>
  <c r="K18" i="32"/>
  <c r="K20" i="32"/>
  <c r="K22" i="32"/>
  <c r="K24" i="32"/>
  <c r="G26" i="32"/>
  <c r="K28" i="32"/>
  <c r="K30" i="32"/>
  <c r="K32" i="32"/>
  <c r="K34" i="32"/>
  <c r="K36" i="32"/>
  <c r="K38" i="32"/>
  <c r="K40" i="32"/>
  <c r="K42" i="32"/>
  <c r="K44" i="32"/>
  <c r="K46" i="32"/>
  <c r="K48" i="32"/>
  <c r="K50" i="32"/>
  <c r="K52" i="32"/>
  <c r="K54" i="32"/>
  <c r="K56" i="32"/>
  <c r="G58" i="32"/>
  <c r="J27" i="32"/>
  <c r="F17" i="32" l="1"/>
  <c r="G60" i="32"/>
  <c r="K58" i="32"/>
  <c r="K17" i="32"/>
  <c r="E17" i="32"/>
  <c r="J40" i="32"/>
  <c r="J60" i="32"/>
  <c r="J56" i="32"/>
  <c r="J50" i="32"/>
  <c r="J48" i="32"/>
  <c r="J42" i="32"/>
  <c r="J52" i="32"/>
  <c r="J46" i="32"/>
  <c r="J38" i="32"/>
  <c r="J36" i="32"/>
  <c r="J54" i="32"/>
  <c r="J44" i="32"/>
  <c r="J34" i="32"/>
  <c r="J24" i="32"/>
  <c r="J18" i="32"/>
  <c r="J32" i="32"/>
  <c r="J28" i="32"/>
  <c r="J22" i="32"/>
  <c r="J30" i="32"/>
  <c r="J20" i="32"/>
  <c r="D60" i="32"/>
  <c r="J23" i="32"/>
  <c r="H26" i="32"/>
  <c r="K26" i="32"/>
  <c r="B60" i="32"/>
  <c r="C17" i="32" s="1"/>
  <c r="C58" i="32"/>
  <c r="F58" i="32"/>
  <c r="F26" i="32"/>
  <c r="J26" i="32"/>
  <c r="E56" i="32" l="1"/>
  <c r="E54" i="32"/>
  <c r="E52" i="32"/>
  <c r="E50" i="32"/>
  <c r="E48" i="32"/>
  <c r="E46" i="32"/>
  <c r="E44" i="32"/>
  <c r="E42" i="32"/>
  <c r="E40" i="32"/>
  <c r="E38" i="32"/>
  <c r="E36" i="32"/>
  <c r="E34" i="32"/>
  <c r="E32" i="32"/>
  <c r="E30" i="32"/>
  <c r="E28" i="32"/>
  <c r="E24" i="32"/>
  <c r="E22" i="32"/>
  <c r="E20" i="32"/>
  <c r="E18" i="32"/>
  <c r="E60" i="32"/>
  <c r="E35" i="32"/>
  <c r="E43" i="32"/>
  <c r="E51" i="32"/>
  <c r="E33" i="32"/>
  <c r="E23" i="32"/>
  <c r="E19" i="32"/>
  <c r="E37" i="32"/>
  <c r="E45" i="32"/>
  <c r="E53" i="32"/>
  <c r="E41" i="32"/>
  <c r="E57" i="32"/>
  <c r="E29" i="32"/>
  <c r="E27" i="32"/>
  <c r="E39" i="32"/>
  <c r="E47" i="32"/>
  <c r="E55" i="32"/>
  <c r="E21" i="32"/>
  <c r="E25" i="32"/>
  <c r="E49" i="32"/>
  <c r="E31" i="32"/>
  <c r="K60" i="32"/>
  <c r="H37" i="32"/>
  <c r="H35" i="32"/>
  <c r="H57" i="32"/>
  <c r="H55" i="32"/>
  <c r="H53" i="32"/>
  <c r="H51" i="32"/>
  <c r="H49" i="32"/>
  <c r="H45" i="32"/>
  <c r="H43" i="32"/>
  <c r="H41" i="32"/>
  <c r="H60" i="32"/>
  <c r="H47" i="32"/>
  <c r="H39" i="32"/>
  <c r="H27" i="32"/>
  <c r="H25" i="32"/>
  <c r="H19" i="32"/>
  <c r="H33" i="32"/>
  <c r="H23" i="32"/>
  <c r="H29" i="32"/>
  <c r="H17" i="32"/>
  <c r="H31" i="32"/>
  <c r="H21" i="32"/>
  <c r="H40" i="32"/>
  <c r="H48" i="32"/>
  <c r="H56" i="32"/>
  <c r="H42" i="32"/>
  <c r="H50" i="32"/>
  <c r="H18" i="32"/>
  <c r="H20" i="32"/>
  <c r="H34" i="32"/>
  <c r="H32" i="32"/>
  <c r="H46" i="32"/>
  <c r="H24" i="32"/>
  <c r="H36" i="32"/>
  <c r="H44" i="32"/>
  <c r="H52" i="32"/>
  <c r="H30" i="32"/>
  <c r="H28" i="32"/>
  <c r="H22" i="32"/>
  <c r="H38" i="32"/>
  <c r="H54" i="32"/>
  <c r="C60" i="32"/>
  <c r="C57" i="32"/>
  <c r="C55" i="32"/>
  <c r="C53" i="32"/>
  <c r="C51" i="32"/>
  <c r="C49" i="32"/>
  <c r="C47" i="32"/>
  <c r="C45" i="32"/>
  <c r="C43" i="32"/>
  <c r="C41" i="32"/>
  <c r="C39" i="32"/>
  <c r="C37" i="32"/>
  <c r="C35" i="32"/>
  <c r="C33" i="32"/>
  <c r="C31" i="32"/>
  <c r="C29" i="32"/>
  <c r="C27" i="32"/>
  <c r="C25" i="32"/>
  <c r="C23" i="32"/>
  <c r="C21" i="32"/>
  <c r="C19" i="32"/>
  <c r="F60" i="32"/>
  <c r="C20" i="32"/>
  <c r="C30" i="32"/>
  <c r="C48" i="32"/>
  <c r="C24" i="32"/>
  <c r="C56" i="32"/>
  <c r="C32" i="32"/>
  <c r="C40" i="32"/>
  <c r="C46" i="32"/>
  <c r="C52" i="32"/>
  <c r="C22" i="32"/>
  <c r="C38" i="32"/>
  <c r="C50" i="32"/>
  <c r="C34" i="32"/>
  <c r="C36" i="32"/>
  <c r="C54" i="32"/>
  <c r="C18" i="32"/>
  <c r="C44" i="32"/>
  <c r="C42" i="32"/>
  <c r="C28" i="32"/>
  <c r="C26" i="32"/>
  <c r="E58" i="32"/>
  <c r="H58" i="32"/>
  <c r="E26" i="32"/>
</calcChain>
</file>

<file path=xl/sharedStrings.xml><?xml version="1.0" encoding="utf-8"?>
<sst xmlns="http://schemas.openxmlformats.org/spreadsheetml/2006/main" count="67" uniqueCount="61">
  <si>
    <t>FIAT</t>
  </si>
  <si>
    <t>ALFA ROMEO</t>
  </si>
  <si>
    <t>ALTRE NAZIONALI</t>
  </si>
  <si>
    <t>AUDI</t>
  </si>
  <si>
    <t>BMW</t>
  </si>
  <si>
    <t>FORD</t>
  </si>
  <si>
    <t>HONDA</t>
  </si>
  <si>
    <t>HYUNDAI</t>
  </si>
  <si>
    <t>KIA</t>
  </si>
  <si>
    <t>LAND ROVER</t>
  </si>
  <si>
    <t>MAZDA</t>
  </si>
  <si>
    <t>MERCEDES</t>
  </si>
  <si>
    <t>MITSUBISHI</t>
  </si>
  <si>
    <t>NISSAN</t>
  </si>
  <si>
    <t>OPEL</t>
  </si>
  <si>
    <t>PEUGEOT</t>
  </si>
  <si>
    <t>RENAULT</t>
  </si>
  <si>
    <t>SEAT</t>
  </si>
  <si>
    <t>SKODA</t>
  </si>
  <si>
    <t>SMART</t>
  </si>
  <si>
    <t>SUZUKI</t>
  </si>
  <si>
    <t>TOYOTA</t>
  </si>
  <si>
    <t>VOLKSWAGEN</t>
  </si>
  <si>
    <t>VOLVO</t>
  </si>
  <si>
    <t>FERRARI</t>
  </si>
  <si>
    <t>LAMBORGHINI</t>
  </si>
  <si>
    <t>MASERATI</t>
  </si>
  <si>
    <t>VAR. %</t>
  </si>
  <si>
    <t>TOT.MARCHE EST.</t>
  </si>
  <si>
    <t>%</t>
  </si>
  <si>
    <t>ITALY - NEW CAR REGISTRATIONS</t>
  </si>
  <si>
    <t xml:space="preserve">ITALIA - IMMATRICOLAZIONI AUTOVETTURE </t>
  </si>
  <si>
    <t>% CHG.</t>
  </si>
  <si>
    <t>JAGUAR</t>
  </si>
  <si>
    <t>TOT.MERCATO</t>
  </si>
  <si>
    <t>TOT. MARCHE NAZ.</t>
  </si>
  <si>
    <t>MINI</t>
  </si>
  <si>
    <t>DACIA</t>
  </si>
  <si>
    <t>PORSCHE</t>
  </si>
  <si>
    <t>SUBARU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</si>
  <si>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</si>
  <si>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</si>
  <si>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</si>
  <si>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</si>
  <si>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JEEP</t>
  </si>
  <si>
    <t>LEXUS</t>
  </si>
  <si>
    <t>SSANGYONG</t>
  </si>
  <si>
    <t xml:space="preserve">ALTRE </t>
  </si>
  <si>
    <t>FCA</t>
  </si>
  <si>
    <r>
      <t>Elaborazioni ANFIA su dati del Ministero dei Trasporti/</t>
    </r>
    <r>
      <rPr>
        <i/>
        <sz val="8"/>
        <rFont val="Trebuchet MS"/>
        <family val="2"/>
      </rPr>
      <t>Prepared by Anfia from the data of Ministry of Transportations (Aut. Min. D07161/H4)</t>
    </r>
  </si>
  <si>
    <r>
      <t>dati provvisori</t>
    </r>
    <r>
      <rPr>
        <i/>
        <sz val="9"/>
        <color theme="4" tint="-0.249977111117893"/>
        <rFont val="Trebuchet MS"/>
        <family val="2"/>
      </rPr>
      <t>/provisional data</t>
    </r>
  </si>
  <si>
    <r>
      <t>MARCA/</t>
    </r>
    <r>
      <rPr>
        <b/>
        <i/>
        <sz val="10"/>
        <color theme="3"/>
        <rFont val="Trebuchet MS"/>
        <family val="2"/>
      </rPr>
      <t>MAKE</t>
    </r>
  </si>
  <si>
    <t>19/18</t>
  </si>
  <si>
    <t>MAHINDRA</t>
  </si>
  <si>
    <t>CITROEN/DS</t>
  </si>
  <si>
    <t>LANCIA</t>
  </si>
  <si>
    <t>DICEMBRE</t>
  </si>
  <si>
    <t>GENNAIO/DICEMBRE</t>
  </si>
  <si>
    <t>DECEMBER</t>
  </si>
  <si>
    <t>JANUARY/DECEMBER</t>
  </si>
  <si>
    <t>I dati  rappresentano le risultanze dell'archivio nazionale dei veicoli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</si>
</sst>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_);\(#,##0\)"/>
    <numFmt numFmtId="166" formatCode="#,##0_ ;\-#,##0\ "/>
    <numFmt numFmtId="167" formatCode="_-* #,##0_-;\-* #,##0_-;_-* &quot;-&quot;??_-;_-@_-"/>
    <numFmt numFmtId="168" formatCode="_(* #,##0_);_(* \(#,##0\);_(* &quot;-&quot;_);_(@_)"/>
  </numFmts>
  <fonts count="36">
    <font>
      <sz val="10"/>
      <name val="Gill Sans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  <font>
      <b/>
      <sz val="12"/>
      <color indexed="48"/>
      <name val="Trebuchet MS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color indexed="48"/>
      <name val="Barmeno-Regular"/>
    </font>
    <font>
      <sz val="9"/>
      <name val="Gill Sans"/>
      <family val="2"/>
    </font>
    <font>
      <sz val="8"/>
      <color indexed="48"/>
      <name val="Barmeno-Regular"/>
    </font>
    <font>
      <sz val="9"/>
      <color indexed="48"/>
      <name val="Barmeno-Regular"/>
    </font>
    <font>
      <sz val="7.5"/>
      <name val="Gill Sans"/>
      <family val="2"/>
    </font>
    <font>
      <sz val="11"/>
      <color indexed="8"/>
      <name val="Calibri"/>
      <family val="2"/>
    </font>
    <font>
      <b/>
      <i/>
      <sz val="10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b/>
      <i/>
      <sz val="10"/>
      <color theme="3"/>
      <name val="Trebuchet MS"/>
      <family val="2"/>
    </font>
    <font>
      <b/>
      <sz val="12"/>
      <color theme="3"/>
      <name val="Trebuchet MS"/>
      <family val="2"/>
    </font>
    <font>
      <i/>
      <sz val="12"/>
      <color theme="3"/>
      <name val="Trebuchet MS"/>
      <family val="2"/>
    </font>
    <font>
      <sz val="9"/>
      <color theme="3"/>
      <name val="Trebuchet MS"/>
      <family val="2"/>
    </font>
    <font>
      <sz val="10"/>
      <color theme="3"/>
      <name val="Gill Sans"/>
    </font>
    <font>
      <i/>
      <sz val="8"/>
      <name val="Trebuchet MS"/>
      <family val="2"/>
    </font>
    <font>
      <sz val="10"/>
      <name val="Gill Sans"/>
      <family val="2"/>
    </font>
    <font>
      <sz val="9"/>
      <color theme="4" tint="-0.249977111117893"/>
      <name val="Trebuchet MS"/>
      <family val="2"/>
    </font>
    <font>
      <i/>
      <sz val="9"/>
      <color theme="4" tint="-0.24997711111789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8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5" fillId="0" borderId="0"/>
    <xf numFmtId="0" fontId="2" fillId="0" borderId="0"/>
    <xf numFmtId="42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33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11" applyFont="1"/>
    <xf numFmtId="165" fontId="7" fillId="0" borderId="0" xfId="11" applyNumberFormat="1" applyFont="1"/>
    <xf numFmtId="0" fontId="19" fillId="0" borderId="0" xfId="11" applyFont="1"/>
    <xf numFmtId="0" fontId="21" fillId="0" borderId="0" xfId="11" applyFont="1"/>
    <xf numFmtId="165" fontId="21" fillId="0" borderId="0" xfId="11" applyNumberFormat="1" applyFont="1"/>
    <xf numFmtId="0" fontId="22" fillId="0" borderId="0" xfId="11" applyFont="1"/>
    <xf numFmtId="166" fontId="7" fillId="0" borderId="0" xfId="11" applyNumberFormat="1" applyFont="1"/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left"/>
    </xf>
    <xf numFmtId="0" fontId="29" fillId="0" borderId="0" xfId="11" applyFont="1" applyAlignment="1">
      <alignment horizontal="left"/>
    </xf>
    <xf numFmtId="0" fontId="26" fillId="4" borderId="4" xfId="11" applyFont="1" applyFill="1" applyBorder="1" applyAlignment="1">
      <alignment horizontal="center"/>
    </xf>
    <xf numFmtId="0" fontId="27" fillId="4" borderId="5" xfId="11" applyFont="1" applyFill="1" applyBorder="1" applyAlignment="1">
      <alignment horizontal="center"/>
    </xf>
    <xf numFmtId="0" fontId="26" fillId="4" borderId="2" xfId="11" applyFont="1" applyFill="1" applyBorder="1" applyAlignment="1">
      <alignment horizontal="center"/>
    </xf>
    <xf numFmtId="0" fontId="27" fillId="4" borderId="1" xfId="11" applyFont="1" applyFill="1" applyBorder="1" applyAlignment="1">
      <alignment horizontal="center"/>
    </xf>
    <xf numFmtId="16" fontId="27" fillId="4" borderId="3" xfId="11" quotePrefix="1" applyNumberFormat="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28" fillId="0" borderId="0" xfId="11" applyFont="1"/>
    <xf numFmtId="0" fontId="15" fillId="0" borderId="0" xfId="11" applyFont="1"/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left"/>
    </xf>
    <xf numFmtId="166" fontId="7" fillId="0" borderId="0" xfId="11" applyNumberFormat="1" applyFont="1" applyAlignment="1">
      <alignment horizontal="center"/>
    </xf>
    <xf numFmtId="0" fontId="30" fillId="0" borderId="0" xfId="11" applyFont="1"/>
    <xf numFmtId="2" fontId="30" fillId="0" borderId="0" xfId="11" applyNumberFormat="1" applyFont="1" applyAlignment="1">
      <alignment horizontal="center"/>
    </xf>
    <xf numFmtId="0" fontId="31" fillId="0" borderId="0" xfId="0" applyFont="1" applyAlignment="1">
      <alignment vertical="top" wrapText="1"/>
    </xf>
    <xf numFmtId="0" fontId="25" fillId="0" borderId="0" xfId="11" applyFont="1" applyAlignment="1">
      <alignment horizontal="left"/>
    </xf>
    <xf numFmtId="0" fontId="26" fillId="4" borderId="1" xfId="11" applyFont="1" applyFill="1" applyBorder="1" applyAlignment="1">
      <alignment horizontal="left"/>
    </xf>
    <xf numFmtId="0" fontId="12" fillId="0" borderId="4" xfId="11" applyFont="1" applyBorder="1" applyAlignment="1">
      <alignment horizontal="left"/>
    </xf>
    <xf numFmtId="2" fontId="13" fillId="0" borderId="5" xfId="11" applyNumberFormat="1" applyFont="1" applyBorder="1"/>
    <xf numFmtId="2" fontId="13" fillId="0" borderId="5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 indent="2"/>
    </xf>
    <xf numFmtId="2" fontId="13" fillId="2" borderId="5" xfId="11" applyNumberFormat="1" applyFont="1" applyFill="1" applyBorder="1"/>
    <xf numFmtId="2" fontId="13" fillId="2" borderId="5" xfId="11" applyNumberFormat="1" applyFont="1" applyFill="1" applyBorder="1" applyAlignment="1">
      <alignment horizontal="right"/>
    </xf>
    <xf numFmtId="2" fontId="13" fillId="2" borderId="6" xfId="11" applyNumberFormat="1" applyFont="1" applyFill="1" applyBorder="1" applyAlignment="1">
      <alignment horizontal="right"/>
    </xf>
    <xf numFmtId="0" fontId="12" fillId="2" borderId="5" xfId="11" applyFont="1" applyFill="1" applyBorder="1" applyAlignment="1">
      <alignment horizontal="left"/>
    </xf>
    <xf numFmtId="2" fontId="13" fillId="3" borderId="5" xfId="11" applyNumberFormat="1" applyFont="1" applyFill="1" applyBorder="1"/>
    <xf numFmtId="2" fontId="13" fillId="3" borderId="5" xfId="11" applyNumberFormat="1" applyFont="1" applyFill="1" applyBorder="1" applyAlignment="1">
      <alignment horizontal="right"/>
    </xf>
    <xf numFmtId="2" fontId="13" fillId="3" borderId="3" xfId="11" applyNumberFormat="1" applyFont="1" applyFill="1" applyBorder="1" applyAlignment="1">
      <alignment horizontal="right"/>
    </xf>
    <xf numFmtId="0" fontId="11" fillId="0" borderId="1" xfId="11" applyFont="1" applyBorder="1" applyAlignment="1">
      <alignment horizontal="left"/>
    </xf>
    <xf numFmtId="2" fontId="24" fillId="0" borderId="1" xfId="11" applyNumberFormat="1" applyFont="1" applyBorder="1"/>
    <xf numFmtId="2" fontId="24" fillId="0" borderId="7" xfId="11" applyNumberFormat="1" applyFont="1" applyBorder="1" applyAlignment="1">
      <alignment horizontal="right"/>
    </xf>
    <xf numFmtId="2" fontId="13" fillId="0" borderId="4" xfId="11" applyNumberFormat="1" applyFont="1" applyBorder="1"/>
    <xf numFmtId="166" fontId="12" fillId="2" borderId="5" xfId="0" applyNumberFormat="1" applyFont="1" applyFill="1" applyBorder="1"/>
    <xf numFmtId="2" fontId="13" fillId="2" borderId="4" xfId="11" applyNumberFormat="1" applyFont="1" applyFill="1" applyBorder="1"/>
    <xf numFmtId="2" fontId="13" fillId="0" borderId="8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/>
    </xf>
    <xf numFmtId="2" fontId="13" fillId="0" borderId="6" xfId="11" applyNumberFormat="1" applyFont="1" applyBorder="1" applyAlignment="1">
      <alignment horizontal="right"/>
    </xf>
    <xf numFmtId="166" fontId="12" fillId="0" borderId="5" xfId="0" applyNumberFormat="1" applyFont="1" applyBorder="1"/>
    <xf numFmtId="0" fontId="12" fillId="0" borderId="5" xfId="11" applyFont="1" applyBorder="1"/>
    <xf numFmtId="166" fontId="12" fillId="2" borderId="5" xfId="11" applyNumberFormat="1" applyFont="1" applyFill="1" applyBorder="1"/>
    <xf numFmtId="166" fontId="12" fillId="0" borderId="5" xfId="11" applyNumberFormat="1" applyFont="1" applyBorder="1"/>
    <xf numFmtId="166" fontId="12" fillId="3" borderId="5" xfId="11" applyNumberFormat="1" applyFont="1" applyFill="1" applyBorder="1"/>
    <xf numFmtId="2" fontId="13" fillId="3" borderId="6" xfId="11" applyNumberFormat="1" applyFont="1" applyFill="1" applyBorder="1" applyAlignment="1">
      <alignment horizontal="right"/>
    </xf>
    <xf numFmtId="166" fontId="11" fillId="0" borderId="1" xfId="0" applyNumberFormat="1" applyFont="1" applyBorder="1"/>
    <xf numFmtId="166" fontId="11" fillId="2" borderId="1" xfId="0" applyNumberFormat="1" applyFont="1" applyFill="1" applyBorder="1"/>
    <xf numFmtId="2" fontId="24" fillId="2" borderId="1" xfId="11" applyNumberFormat="1" applyFont="1" applyFill="1" applyBorder="1"/>
    <xf numFmtId="0" fontId="12" fillId="0" borderId="0" xfId="11" applyFont="1"/>
    <xf numFmtId="166" fontId="12" fillId="0" borderId="0" xfId="0" applyNumberFormat="1" applyFont="1"/>
    <xf numFmtId="2" fontId="13" fillId="0" borderId="0" xfId="11" applyNumberFormat="1" applyFont="1"/>
    <xf numFmtId="2" fontId="13" fillId="0" borderId="0" xfId="11" applyNumberFormat="1" applyFont="1" applyAlignment="1">
      <alignment horizontal="right"/>
    </xf>
    <xf numFmtId="0" fontId="6" fillId="0" borderId="0" xfId="11" applyFont="1" applyAlignment="1">
      <alignment horizontal="left"/>
    </xf>
    <xf numFmtId="164" fontId="9" fillId="0" borderId="0" xfId="11" applyNumberFormat="1" applyFont="1"/>
    <xf numFmtId="0" fontId="10" fillId="0" borderId="0" xfId="11" applyFont="1"/>
    <xf numFmtId="0" fontId="10" fillId="0" borderId="0" xfId="11" applyFont="1" applyAlignment="1">
      <alignment horizontal="left"/>
    </xf>
    <xf numFmtId="0" fontId="34" fillId="0" borderId="0" xfId="11" applyFont="1" applyAlignment="1">
      <alignment horizontal="left"/>
    </xf>
    <xf numFmtId="167" fontId="12" fillId="0" borderId="10" xfId="26" applyNumberFormat="1" applyFont="1" applyBorder="1" applyAlignment="1">
      <alignment horizontal="right"/>
    </xf>
    <xf numFmtId="167" fontId="12" fillId="0" borderId="5" xfId="26" applyNumberFormat="1" applyFont="1" applyBorder="1"/>
    <xf numFmtId="167" fontId="12" fillId="2" borderId="5" xfId="26" applyNumberFormat="1" applyFont="1" applyFill="1" applyBorder="1"/>
    <xf numFmtId="167" fontId="12" fillId="3" borderId="0" xfId="26" applyNumberFormat="1" applyFont="1" applyFill="1"/>
    <xf numFmtId="167" fontId="12" fillId="3" borderId="5" xfId="26" applyNumberFormat="1" applyFont="1" applyFill="1" applyBorder="1"/>
    <xf numFmtId="166" fontId="11" fillId="0" borderId="1" xfId="26" applyNumberFormat="1" applyFont="1" applyBorder="1"/>
    <xf numFmtId="166" fontId="12" fillId="0" borderId="4" xfId="26" applyNumberFormat="1" applyFont="1" applyBorder="1"/>
    <xf numFmtId="166" fontId="12" fillId="0" borderId="5" xfId="26" applyNumberFormat="1" applyFont="1" applyBorder="1"/>
    <xf numFmtId="165" fontId="6" fillId="0" borderId="0" xfId="11" applyNumberFormat="1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26" fillId="4" borderId="9" xfId="11" applyNumberFormat="1" applyFont="1" applyFill="1" applyBorder="1" applyAlignment="1">
      <alignment horizontal="center"/>
    </xf>
    <xf numFmtId="1" fontId="26" fillId="4" borderId="10" xfId="11" applyNumberFormat="1" applyFont="1" applyFill="1" applyBorder="1" applyAlignment="1">
      <alignment horizontal="center"/>
    </xf>
    <xf numFmtId="1" fontId="26" fillId="4" borderId="8" xfId="11" applyNumberFormat="1" applyFont="1" applyFill="1" applyBorder="1" applyAlignment="1">
      <alignment horizontal="center"/>
    </xf>
    <xf numFmtId="1" fontId="27" fillId="4" borderId="11" xfId="11" applyNumberFormat="1" applyFont="1" applyFill="1" applyBorder="1" applyAlignment="1">
      <alignment horizontal="center"/>
    </xf>
    <xf numFmtId="1" fontId="27" fillId="4" borderId="12" xfId="11" applyNumberFormat="1" applyFont="1" applyFill="1" applyBorder="1" applyAlignment="1">
      <alignment horizontal="center"/>
    </xf>
    <xf numFmtId="1" fontId="27" fillId="4" borderId="13" xfId="11" applyNumberFormat="1" applyFont="1" applyFill="1" applyBorder="1" applyAlignment="1">
      <alignment horizontal="center"/>
    </xf>
    <xf numFmtId="167" fontId="7" fillId="0" borderId="0" xfId="11" applyNumberFormat="1" applyFont="1"/>
  </cellXfs>
  <cellStyles count="27">
    <cellStyle name="Migliaia" xfId="26" builtinId="3"/>
    <cellStyle name="Migliaia [0] 2" xfId="1" xr:uid="{00000000-0005-0000-0000-000001000000}"/>
    <cellStyle name="Migliaia [0] 2 2" xfId="15" xr:uid="{00000000-0005-0000-0000-000002000000}"/>
    <cellStyle name="Migliaia [0] 3" xfId="2" xr:uid="{00000000-0005-0000-0000-000003000000}"/>
    <cellStyle name="Migliaia [0] 3 2" xfId="16" xr:uid="{00000000-0005-0000-0000-000004000000}"/>
    <cellStyle name="Migliaia [0] 4" xfId="3" xr:uid="{00000000-0005-0000-0000-000005000000}"/>
    <cellStyle name="Migliaia [0] 4 2" xfId="17" xr:uid="{00000000-0005-0000-0000-000006000000}"/>
    <cellStyle name="Migliaia [0] 5" xfId="14" xr:uid="{00000000-0005-0000-0000-000007000000}"/>
    <cellStyle name="Migliaia 2" xfId="4" xr:uid="{00000000-0005-0000-0000-000008000000}"/>
    <cellStyle name="Migliaia 2 2" xfId="5" xr:uid="{00000000-0005-0000-0000-000009000000}"/>
    <cellStyle name="Migliaia 2 2 2" xfId="19" xr:uid="{00000000-0005-0000-0000-00000A000000}"/>
    <cellStyle name="Migliaia 2 3" xfId="24" xr:uid="{00000000-0005-0000-0000-00000B000000}"/>
    <cellStyle name="Migliaia 2 4" xfId="18" xr:uid="{00000000-0005-0000-0000-00000C000000}"/>
    <cellStyle name="Migliaia 3" xfId="6" xr:uid="{00000000-0005-0000-0000-00000D000000}"/>
    <cellStyle name="Migliaia 3 2" xfId="20" xr:uid="{00000000-0005-0000-0000-00000E000000}"/>
    <cellStyle name="Migliaia 4" xfId="22" xr:uid="{00000000-0005-0000-0000-00000F000000}"/>
    <cellStyle name="Migliaia 5" xfId="13" xr:uid="{00000000-0005-0000-0000-000010000000}"/>
    <cellStyle name="Normale" xfId="0" builtinId="0"/>
    <cellStyle name="Normale 2" xfId="7" xr:uid="{00000000-0005-0000-0000-000012000000}"/>
    <cellStyle name="Normale 2 2" xfId="8" xr:uid="{00000000-0005-0000-0000-000013000000}"/>
    <cellStyle name="Normale 2_top 10" xfId="9" xr:uid="{00000000-0005-0000-0000-000014000000}"/>
    <cellStyle name="Normale 3" xfId="10" xr:uid="{00000000-0005-0000-0000-000015000000}"/>
    <cellStyle name="Normale 3 2" xfId="23" xr:uid="{00000000-0005-0000-0000-000016000000}"/>
    <cellStyle name="Normale 3 3" xfId="25" xr:uid="{00000000-0005-0000-0000-000017000000}"/>
    <cellStyle name="Normale 4" xfId="21" xr:uid="{00000000-0005-0000-0000-000018000000}"/>
    <cellStyle name="Normale_Immat gennaio 1996" xfId="11" xr:uid="{00000000-0005-0000-0000-000019000000}"/>
    <cellStyle name="Valuta (0)_Trend2001.xls Grafico 1" xfId="12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160020</xdr:rowOff>
        </xdr:from>
        <xdr:to>
          <xdr:col>1</xdr:col>
          <xdr:colOff>137160</xdr:colOff>
          <xdr:row>3</xdr:row>
          <xdr:rowOff>30480</xdr:rowOff>
        </xdr:to>
        <xdr:sp macro="" textlink="">
          <xdr:nvSpPr>
            <xdr:cNvPr id="176129" name="Object 1" hidden="1">
              <a:extLst>
                <a:ext uri="{63B3BB69-23CF-44E3-9099-C40C66FF867C}">
                  <a14:compatExt spid="_x0000_s176129"/>
                </a:ext>
                <a:ext uri="{FF2B5EF4-FFF2-40B4-BE49-F238E27FC236}">
                  <a16:creationId xmlns:a16="http://schemas.microsoft.com/office/drawing/2014/main" id="{00000000-0008-0000-0000-000001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304800</xdr:colOff>
      <xdr:row>0</xdr:row>
      <xdr:rowOff>106680</xdr:rowOff>
    </xdr:from>
    <xdr:to>
      <xdr:col>10</xdr:col>
      <xdr:colOff>487680</xdr:colOff>
      <xdr:row>6</xdr:row>
      <xdr:rowOff>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6680"/>
          <a:ext cx="14554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22019"/>
      <sheetName val="Best sellers -Top 10 122019"/>
      <sheetName val="Groups 122019"/>
      <sheetName val="Monthly trend"/>
      <sheetName val="Monthly trend by make 2019"/>
      <sheetName val="Monthly trend by make 2018"/>
      <sheetName val="Changes in ownership"/>
    </sheetNames>
    <sheetDataSet>
      <sheetData sheetId="0"/>
      <sheetData sheetId="1"/>
      <sheetData sheetId="2"/>
      <sheetData sheetId="3"/>
      <sheetData sheetId="4">
        <row r="10">
          <cell r="M10">
            <v>19294</v>
          </cell>
          <cell r="N10">
            <v>285888</v>
          </cell>
        </row>
        <row r="11">
          <cell r="M11">
            <v>2015</v>
          </cell>
          <cell r="N11">
            <v>25874</v>
          </cell>
        </row>
        <row r="12">
          <cell r="M12">
            <v>3923</v>
          </cell>
          <cell r="N12">
            <v>58753</v>
          </cell>
        </row>
        <row r="13">
          <cell r="M13">
            <v>5741</v>
          </cell>
          <cell r="N13">
            <v>81510</v>
          </cell>
        </row>
        <row r="14">
          <cell r="M14">
            <v>13</v>
          </cell>
          <cell r="N14">
            <v>495</v>
          </cell>
        </row>
        <row r="15">
          <cell r="M15">
            <v>156</v>
          </cell>
          <cell r="N15">
            <v>2081</v>
          </cell>
        </row>
        <row r="16">
          <cell r="M16">
            <v>8</v>
          </cell>
          <cell r="N16">
            <v>313</v>
          </cell>
        </row>
        <row r="17">
          <cell r="M17">
            <v>158</v>
          </cell>
          <cell r="N17">
            <v>3831</v>
          </cell>
        </row>
        <row r="19">
          <cell r="M19">
            <v>4913</v>
          </cell>
          <cell r="N19">
            <v>64445</v>
          </cell>
        </row>
        <row r="20">
          <cell r="M20">
            <v>4526</v>
          </cell>
          <cell r="N20">
            <v>58127</v>
          </cell>
        </row>
        <row r="21">
          <cell r="M21">
            <v>5730</v>
          </cell>
          <cell r="N21">
            <v>90927</v>
          </cell>
        </row>
        <row r="22">
          <cell r="M22">
            <v>6677</v>
          </cell>
          <cell r="N22">
            <v>84087</v>
          </cell>
        </row>
        <row r="23">
          <cell r="M23">
            <v>9326</v>
          </cell>
          <cell r="N23">
            <v>122527</v>
          </cell>
        </row>
        <row r="24">
          <cell r="M24">
            <v>585</v>
          </cell>
          <cell r="N24">
            <v>8663</v>
          </cell>
        </row>
        <row r="25">
          <cell r="M25">
            <v>4086</v>
          </cell>
          <cell r="N25">
            <v>50344</v>
          </cell>
        </row>
        <row r="26">
          <cell r="M26">
            <v>424</v>
          </cell>
          <cell r="N26">
            <v>8062</v>
          </cell>
        </row>
        <row r="27">
          <cell r="M27">
            <v>3444</v>
          </cell>
          <cell r="N27">
            <v>47730</v>
          </cell>
        </row>
        <row r="28">
          <cell r="M28">
            <v>926</v>
          </cell>
          <cell r="N28">
            <v>16422</v>
          </cell>
        </row>
        <row r="29">
          <cell r="M29">
            <v>87</v>
          </cell>
          <cell r="N29">
            <v>1005</v>
          </cell>
        </row>
        <row r="30">
          <cell r="M30">
            <v>1593</v>
          </cell>
          <cell r="N30">
            <v>13404</v>
          </cell>
        </row>
        <row r="31">
          <cell r="M31">
            <v>6241</v>
          </cell>
          <cell r="N31">
            <v>62841</v>
          </cell>
        </row>
        <row r="32">
          <cell r="M32">
            <v>1330</v>
          </cell>
          <cell r="N32">
            <v>21660</v>
          </cell>
        </row>
        <row r="33">
          <cell r="M33">
            <v>573</v>
          </cell>
          <cell r="N33">
            <v>7896</v>
          </cell>
        </row>
        <row r="34">
          <cell r="M34">
            <v>2754</v>
          </cell>
          <cell r="N34">
            <v>43122</v>
          </cell>
        </row>
        <row r="35">
          <cell r="M35">
            <v>3305</v>
          </cell>
          <cell r="N35">
            <v>96559</v>
          </cell>
        </row>
        <row r="36">
          <cell r="M36">
            <v>7587</v>
          </cell>
          <cell r="N36">
            <v>110034</v>
          </cell>
        </row>
        <row r="37">
          <cell r="M37">
            <v>450</v>
          </cell>
          <cell r="N37">
            <v>6727</v>
          </cell>
        </row>
        <row r="38">
          <cell r="M38">
            <v>9655</v>
          </cell>
          <cell r="N38">
            <v>113924</v>
          </cell>
        </row>
        <row r="39">
          <cell r="M39">
            <v>1976</v>
          </cell>
          <cell r="N39">
            <v>26818</v>
          </cell>
        </row>
        <row r="40">
          <cell r="M40">
            <v>1792</v>
          </cell>
          <cell r="N40">
            <v>26626</v>
          </cell>
        </row>
        <row r="41">
          <cell r="M41">
            <v>7551</v>
          </cell>
          <cell r="N41">
            <v>35278</v>
          </cell>
        </row>
        <row r="42">
          <cell r="M42">
            <v>115</v>
          </cell>
          <cell r="N42">
            <v>2301</v>
          </cell>
        </row>
        <row r="43">
          <cell r="M43">
            <v>380</v>
          </cell>
          <cell r="N43">
            <v>2776</v>
          </cell>
        </row>
        <row r="44">
          <cell r="M44">
            <v>4083</v>
          </cell>
          <cell r="N44">
            <v>38273</v>
          </cell>
        </row>
        <row r="45">
          <cell r="M45">
            <v>5452</v>
          </cell>
          <cell r="N45">
            <v>90052</v>
          </cell>
        </row>
        <row r="46">
          <cell r="M46">
            <v>693</v>
          </cell>
          <cell r="N46">
            <v>5823</v>
          </cell>
        </row>
        <row r="47">
          <cell r="M47">
            <v>10891</v>
          </cell>
          <cell r="N47">
            <v>176813</v>
          </cell>
        </row>
        <row r="48">
          <cell r="M48">
            <v>1212</v>
          </cell>
          <cell r="N48">
            <v>20894</v>
          </cell>
        </row>
        <row r="49">
          <cell r="M49">
            <v>410</v>
          </cell>
          <cell r="N49">
            <v>3415</v>
          </cell>
        </row>
      </sheetData>
      <sheetData sheetId="5">
        <row r="10">
          <cell r="M10">
            <v>18748</v>
          </cell>
          <cell r="AF10">
            <v>323383</v>
          </cell>
        </row>
        <row r="11">
          <cell r="M11">
            <v>1922</v>
          </cell>
          <cell r="AF11">
            <v>43117</v>
          </cell>
        </row>
        <row r="12">
          <cell r="M12">
            <v>4357</v>
          </cell>
          <cell r="AF12">
            <v>48559</v>
          </cell>
        </row>
        <row r="13">
          <cell r="M13">
            <v>6679</v>
          </cell>
          <cell r="AF13">
            <v>84551</v>
          </cell>
        </row>
        <row r="14">
          <cell r="M14">
            <v>17</v>
          </cell>
          <cell r="AF14">
            <v>399</v>
          </cell>
        </row>
        <row r="15">
          <cell r="M15">
            <v>142</v>
          </cell>
          <cell r="AF15">
            <v>2763</v>
          </cell>
        </row>
        <row r="16">
          <cell r="M16">
            <v>12</v>
          </cell>
          <cell r="AF16">
            <v>212</v>
          </cell>
        </row>
        <row r="17">
          <cell r="M17">
            <v>176</v>
          </cell>
          <cell r="AF17">
            <v>1559</v>
          </cell>
        </row>
        <row r="19">
          <cell r="M19">
            <v>4748</v>
          </cell>
          <cell r="AF19">
            <v>62780</v>
          </cell>
        </row>
        <row r="20">
          <cell r="M20">
            <v>3563</v>
          </cell>
          <cell r="AF20">
            <v>57145</v>
          </cell>
        </row>
        <row r="21">
          <cell r="M21">
            <v>5482</v>
          </cell>
          <cell r="AF21">
            <v>85513</v>
          </cell>
        </row>
        <row r="22">
          <cell r="M22">
            <v>5441</v>
          </cell>
          <cell r="AF22">
            <v>61628</v>
          </cell>
        </row>
        <row r="23">
          <cell r="M23">
            <v>7549</v>
          </cell>
          <cell r="AF23">
            <v>129615</v>
          </cell>
        </row>
        <row r="24">
          <cell r="M24">
            <v>525</v>
          </cell>
          <cell r="AF24">
            <v>8862</v>
          </cell>
        </row>
        <row r="25">
          <cell r="M25">
            <v>3435</v>
          </cell>
          <cell r="AF25">
            <v>53459</v>
          </cell>
        </row>
        <row r="26">
          <cell r="M26">
            <v>550</v>
          </cell>
          <cell r="AF26">
            <v>9262</v>
          </cell>
        </row>
        <row r="27">
          <cell r="M27">
            <v>2647</v>
          </cell>
          <cell r="AF27">
            <v>47757</v>
          </cell>
        </row>
        <row r="28">
          <cell r="M28">
            <v>1008</v>
          </cell>
          <cell r="AF28">
            <v>17361</v>
          </cell>
        </row>
        <row r="29">
          <cell r="M29">
            <v>76</v>
          </cell>
          <cell r="AF29">
            <v>900</v>
          </cell>
        </row>
        <row r="30">
          <cell r="M30">
            <v>701</v>
          </cell>
          <cell r="AF30">
            <v>10867</v>
          </cell>
        </row>
        <row r="31">
          <cell r="M31">
            <v>4443</v>
          </cell>
          <cell r="AF31">
            <v>61404</v>
          </cell>
        </row>
        <row r="32">
          <cell r="M32">
            <v>1080</v>
          </cell>
          <cell r="AF32">
            <v>20535</v>
          </cell>
        </row>
        <row r="33">
          <cell r="M33">
            <v>566</v>
          </cell>
          <cell r="AF33">
            <v>6012</v>
          </cell>
        </row>
        <row r="34">
          <cell r="M34">
            <v>2951</v>
          </cell>
          <cell r="AF34">
            <v>54617</v>
          </cell>
        </row>
        <row r="35">
          <cell r="M35">
            <v>5523</v>
          </cell>
          <cell r="AF35">
            <v>95317</v>
          </cell>
        </row>
        <row r="36">
          <cell r="M36">
            <v>7241</v>
          </cell>
          <cell r="AF36">
            <v>108502</v>
          </cell>
        </row>
        <row r="37">
          <cell r="M37">
            <v>424</v>
          </cell>
          <cell r="AF37">
            <v>5290</v>
          </cell>
        </row>
        <row r="38">
          <cell r="M38">
            <v>8920</v>
          </cell>
          <cell r="AF38">
            <v>125143</v>
          </cell>
        </row>
        <row r="39">
          <cell r="M39">
            <v>1073</v>
          </cell>
          <cell r="AF39">
            <v>19955</v>
          </cell>
        </row>
        <row r="40">
          <cell r="M40">
            <v>1686</v>
          </cell>
          <cell r="AF40">
            <v>25393</v>
          </cell>
        </row>
        <row r="41">
          <cell r="M41">
            <v>1380</v>
          </cell>
          <cell r="AF41">
            <v>24622</v>
          </cell>
        </row>
        <row r="42">
          <cell r="M42">
            <v>146</v>
          </cell>
          <cell r="AF42">
            <v>2466</v>
          </cell>
        </row>
        <row r="43">
          <cell r="M43">
            <v>205</v>
          </cell>
          <cell r="AF43">
            <v>3388</v>
          </cell>
        </row>
        <row r="44">
          <cell r="M44">
            <v>2441</v>
          </cell>
          <cell r="AF44">
            <v>32947</v>
          </cell>
        </row>
        <row r="45">
          <cell r="M45">
            <v>4961</v>
          </cell>
          <cell r="AF45">
            <v>87956</v>
          </cell>
        </row>
        <row r="46">
          <cell r="M46">
            <v>531</v>
          </cell>
          <cell r="AF46">
            <v>3975</v>
          </cell>
        </row>
        <row r="47">
          <cell r="M47">
            <v>11482</v>
          </cell>
          <cell r="AF47">
            <v>162850</v>
          </cell>
        </row>
        <row r="48">
          <cell r="M48">
            <v>1541</v>
          </cell>
          <cell r="AF48">
            <v>19079</v>
          </cell>
        </row>
        <row r="49">
          <cell r="M49">
            <v>163</v>
          </cell>
          <cell r="AF49">
            <v>1558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78"/>
  <sheetViews>
    <sheetView showGridLines="0" tabSelected="1" zoomScaleNormal="100" workbookViewId="0"/>
  </sheetViews>
  <sheetFormatPr defaultColWidth="25.6640625" defaultRowHeight="13.2"/>
  <cols>
    <col min="1" max="1" width="20.88671875" style="1" customWidth="1"/>
    <col min="2" max="5" width="9.33203125" style="1" customWidth="1"/>
    <col min="6" max="6" width="10" style="1" customWidth="1"/>
    <col min="7" max="7" width="10.6640625" style="1" bestFit="1" customWidth="1"/>
    <col min="8" max="8" width="9.33203125" style="1" customWidth="1"/>
    <col min="9" max="9" width="10.6640625" style="1" bestFit="1" customWidth="1"/>
    <col min="10" max="10" width="9.33203125" style="1" customWidth="1"/>
    <col min="11" max="11" width="10" style="1" customWidth="1"/>
    <col min="12" max="16384" width="25.6640625" style="1"/>
  </cols>
  <sheetData>
    <row r="7" spans="1:11" ht="14.4">
      <c r="H7" s="8"/>
      <c r="I7" s="9"/>
    </row>
    <row r="8" spans="1:11">
      <c r="H8" s="9"/>
      <c r="I8" s="9"/>
    </row>
    <row r="9" spans="1:11" ht="16.2">
      <c r="A9" s="18" t="s">
        <v>31</v>
      </c>
      <c r="B9" s="19"/>
      <c r="C9" s="19"/>
      <c r="D9" s="19"/>
      <c r="E9" s="19"/>
      <c r="F9" s="19"/>
      <c r="H9" s="17"/>
      <c r="I9" s="17"/>
    </row>
    <row r="10" spans="1:11" ht="16.2">
      <c r="A10" s="11" t="s">
        <v>30</v>
      </c>
      <c r="B10" s="20"/>
      <c r="C10" s="20"/>
      <c r="D10" s="20"/>
      <c r="E10" s="20"/>
      <c r="F10" s="20"/>
      <c r="H10" s="17"/>
      <c r="I10" s="17"/>
    </row>
    <row r="11" spans="1:11">
      <c r="A11" s="21"/>
      <c r="B11" s="22"/>
      <c r="C11" s="20"/>
      <c r="E11" s="20"/>
      <c r="F11" s="20"/>
      <c r="G11" s="83"/>
      <c r="H11" s="17"/>
      <c r="I11" s="83"/>
    </row>
    <row r="12" spans="1:11">
      <c r="A12" s="65" t="s">
        <v>50</v>
      </c>
      <c r="B12" s="22"/>
      <c r="C12" s="20"/>
      <c r="D12" s="20"/>
      <c r="E12" s="20"/>
      <c r="F12" s="20"/>
      <c r="H12" s="17"/>
      <c r="I12" s="17"/>
    </row>
    <row r="13" spans="1:11">
      <c r="A13" s="23"/>
      <c r="B13" s="23"/>
      <c r="C13" s="23"/>
      <c r="D13" s="24"/>
      <c r="E13" s="23"/>
      <c r="F13" s="23"/>
      <c r="G13" s="23"/>
      <c r="H13" s="25"/>
      <c r="I13" s="25"/>
      <c r="J13" s="23"/>
      <c r="K13" s="23"/>
    </row>
    <row r="14" spans="1:11" ht="14.4">
      <c r="A14" s="26"/>
      <c r="B14" s="77" t="s">
        <v>56</v>
      </c>
      <c r="C14" s="78"/>
      <c r="D14" s="78"/>
      <c r="E14" s="79"/>
      <c r="F14" s="12" t="s">
        <v>27</v>
      </c>
      <c r="G14" s="77" t="s">
        <v>57</v>
      </c>
      <c r="H14" s="78"/>
      <c r="I14" s="78"/>
      <c r="J14" s="79"/>
      <c r="K14" s="12" t="s">
        <v>27</v>
      </c>
    </row>
    <row r="15" spans="1:11" ht="14.4">
      <c r="A15" s="26"/>
      <c r="B15" s="80" t="s">
        <v>58</v>
      </c>
      <c r="C15" s="81"/>
      <c r="D15" s="81"/>
      <c r="E15" s="82"/>
      <c r="F15" s="13" t="s">
        <v>32</v>
      </c>
      <c r="G15" s="80" t="s">
        <v>59</v>
      </c>
      <c r="H15" s="81"/>
      <c r="I15" s="81"/>
      <c r="J15" s="82"/>
      <c r="K15" s="13" t="s">
        <v>32</v>
      </c>
    </row>
    <row r="16" spans="1:11" ht="14.4">
      <c r="A16" s="27" t="s">
        <v>51</v>
      </c>
      <c r="B16" s="14">
        <v>2019</v>
      </c>
      <c r="C16" s="15" t="s">
        <v>29</v>
      </c>
      <c r="D16" s="14">
        <v>2018</v>
      </c>
      <c r="E16" s="15" t="s">
        <v>29</v>
      </c>
      <c r="F16" s="16" t="s">
        <v>52</v>
      </c>
      <c r="G16" s="14">
        <v>2019</v>
      </c>
      <c r="H16" s="15" t="s">
        <v>29</v>
      </c>
      <c r="I16" s="14">
        <v>2018</v>
      </c>
      <c r="J16" s="15" t="s">
        <v>29</v>
      </c>
      <c r="K16" s="16" t="s">
        <v>52</v>
      </c>
    </row>
    <row r="17" spans="1:11" ht="14.4">
      <c r="A17" s="28" t="s">
        <v>48</v>
      </c>
      <c r="B17" s="66">
        <f>+B18+B19+B20+B21</f>
        <v>30973</v>
      </c>
      <c r="C17" s="29">
        <f t="shared" ref="C17:C58" si="0">B17/B$60*100</f>
        <v>22.111725861145814</v>
      </c>
      <c r="D17" s="66">
        <f>+D18+D19+D20+D21</f>
        <v>31706</v>
      </c>
      <c r="E17" s="29">
        <f t="shared" ref="E17:E58" si="1">D17/D$60*100</f>
        <v>25.459509374874536</v>
      </c>
      <c r="F17" s="30">
        <f t="shared" ref="F17:F60" si="2">IF(B17&lt;&gt;0,IF(D17&lt;&gt;0,(B17-D17)/D17*100,"-"),"-")</f>
        <v>-2.3118652620955022</v>
      </c>
      <c r="G17" s="66">
        <f>+G18+G19+G20+G21</f>
        <v>452025</v>
      </c>
      <c r="H17" s="29">
        <f t="shared" ref="H17:H58" si="3">G17/G$60*100</f>
        <v>23.588179427235534</v>
      </c>
      <c r="I17" s="66">
        <f>+I18+I19+I20+I21</f>
        <v>499610</v>
      </c>
      <c r="J17" s="29">
        <f t="shared" ref="J17:J58" si="4">I17/I$60*100</f>
        <v>26.147994898207514</v>
      </c>
      <c r="K17" s="30">
        <f t="shared" ref="K17:K54" si="5">IF(G17&lt;&gt;0,IF(I17&lt;&gt;0,(G17-I17)/I17*100,"-"),"-")</f>
        <v>-9.5244290546626367</v>
      </c>
    </row>
    <row r="18" spans="1:11" ht="14.4">
      <c r="A18" s="31" t="s">
        <v>0</v>
      </c>
      <c r="B18" s="67">
        <f>'[1]Monthly trend by make 2019'!M10</f>
        <v>19294</v>
      </c>
      <c r="C18" s="29">
        <f t="shared" si="0"/>
        <v>13.774049616276995</v>
      </c>
      <c r="D18" s="67">
        <f>'[1]Monthly trend by make 2018'!M10</f>
        <v>18748</v>
      </c>
      <c r="E18" s="29">
        <f t="shared" si="1"/>
        <v>15.054402376841852</v>
      </c>
      <c r="F18" s="30">
        <f t="shared" si="2"/>
        <v>2.9123106464689568</v>
      </c>
      <c r="G18" s="67">
        <f>'[1]Monthly trend by make 2019'!N10</f>
        <v>285888</v>
      </c>
      <c r="H18" s="29">
        <f t="shared" si="3"/>
        <v>14.918593971779243</v>
      </c>
      <c r="I18" s="67">
        <f>'[1]Monthly trend by make 2018'!AF10</f>
        <v>323383</v>
      </c>
      <c r="J18" s="29">
        <f t="shared" si="4"/>
        <v>16.924835439977265</v>
      </c>
      <c r="K18" s="30">
        <f t="shared" si="5"/>
        <v>-11.594610724744344</v>
      </c>
    </row>
    <row r="19" spans="1:11" ht="14.4">
      <c r="A19" s="31" t="s">
        <v>1</v>
      </c>
      <c r="B19" s="67">
        <f>'[1]Monthly trend by make 2019'!M11</f>
        <v>2015</v>
      </c>
      <c r="C19" s="29">
        <f t="shared" si="0"/>
        <v>1.4385150812064964</v>
      </c>
      <c r="D19" s="67">
        <f>'[1]Monthly trend by make 2018'!M11</f>
        <v>1922</v>
      </c>
      <c r="E19" s="29">
        <f t="shared" si="1"/>
        <v>1.5433412293732687</v>
      </c>
      <c r="F19" s="30">
        <f t="shared" si="2"/>
        <v>4.838709677419355</v>
      </c>
      <c r="G19" s="67">
        <f>'[1]Monthly trend by make 2019'!N11</f>
        <v>25874</v>
      </c>
      <c r="H19" s="29">
        <f t="shared" si="3"/>
        <v>1.3501920347332388</v>
      </c>
      <c r="I19" s="67">
        <f>'[1]Monthly trend by make 2018'!AF11</f>
        <v>43117</v>
      </c>
      <c r="J19" s="29">
        <f t="shared" si="4"/>
        <v>2.2566063450011278</v>
      </c>
      <c r="K19" s="30">
        <f t="shared" si="5"/>
        <v>-39.991186770879231</v>
      </c>
    </row>
    <row r="20" spans="1:11" ht="14.4">
      <c r="A20" s="31" t="s">
        <v>55</v>
      </c>
      <c r="B20" s="67">
        <f>'[1]Monthly trend by make 2019'!M12</f>
        <v>3923</v>
      </c>
      <c r="C20" s="32">
        <f t="shared" si="0"/>
        <v>2.800642512939497</v>
      </c>
      <c r="D20" s="68">
        <f>'[1]Monthly trend by make 2018'!M12</f>
        <v>4357</v>
      </c>
      <c r="E20" s="32">
        <f t="shared" si="1"/>
        <v>3.498614847231702</v>
      </c>
      <c r="F20" s="33">
        <f t="shared" si="2"/>
        <v>-9.96098232728942</v>
      </c>
      <c r="G20" s="68">
        <f>'[1]Monthly trend by make 2019'!N12</f>
        <v>58753</v>
      </c>
      <c r="H20" s="32">
        <f t="shared" si="3"/>
        <v>3.0659284461885279</v>
      </c>
      <c r="I20" s="68">
        <f>'[1]Monthly trend by make 2018'!AF12</f>
        <v>48559</v>
      </c>
      <c r="J20" s="32">
        <f t="shared" si="4"/>
        <v>2.5414232786814894</v>
      </c>
      <c r="K20" s="33">
        <f t="shared" si="5"/>
        <v>20.993018801869891</v>
      </c>
    </row>
    <row r="21" spans="1:11" ht="14.4">
      <c r="A21" s="31" t="s">
        <v>44</v>
      </c>
      <c r="B21" s="68">
        <f>'[1]Monthly trend by make 2019'!M13</f>
        <v>5741</v>
      </c>
      <c r="C21" s="32">
        <f t="shared" si="0"/>
        <v>4.0985186507228271</v>
      </c>
      <c r="D21" s="68">
        <f>'[1]Monthly trend by make 2018'!M13</f>
        <v>6679</v>
      </c>
      <c r="E21" s="32">
        <f t="shared" si="1"/>
        <v>5.3631509214277111</v>
      </c>
      <c r="F21" s="34">
        <f>IF(B21&lt;&gt;0,IF(D21&lt;&gt;0,(B21-D21)/D21*100,"-"),"-")</f>
        <v>-14.044018565653541</v>
      </c>
      <c r="G21" s="68">
        <f>'[1]Monthly trend by make 2019'!N13</f>
        <v>81510</v>
      </c>
      <c r="H21" s="32">
        <f t="shared" si="3"/>
        <v>4.2534649745345243</v>
      </c>
      <c r="I21" s="68">
        <f>'[1]Monthly trend by make 2018'!AF13</f>
        <v>84551</v>
      </c>
      <c r="J21" s="32">
        <f t="shared" si="4"/>
        <v>4.4251298345476346</v>
      </c>
      <c r="K21" s="34">
        <f t="shared" si="5"/>
        <v>-3.5966458114037683</v>
      </c>
    </row>
    <row r="22" spans="1:11" ht="14.4">
      <c r="A22" s="35" t="s">
        <v>24</v>
      </c>
      <c r="B22" s="69">
        <f>'[1]Monthly trend by make 2019'!M14</f>
        <v>13</v>
      </c>
      <c r="C22" s="36">
        <f t="shared" si="0"/>
        <v>9.2807424593967531E-3</v>
      </c>
      <c r="D22" s="70">
        <f>'[1]Monthly trend by make 2018'!M14</f>
        <v>17</v>
      </c>
      <c r="E22" s="36">
        <f t="shared" si="1"/>
        <v>1.3650780904966476E-2</v>
      </c>
      <c r="F22" s="37">
        <f>IF(B22&lt;&gt;0,IF(D22&lt;&gt;0,(B22-D22)/D22*100,"-"),"-")</f>
        <v>-23.52941176470588</v>
      </c>
      <c r="G22" s="69">
        <f>'[1]Monthly trend by make 2019'!N14</f>
        <v>495</v>
      </c>
      <c r="H22" s="36">
        <f t="shared" si="3"/>
        <v>2.5830758954663108E-2</v>
      </c>
      <c r="I22" s="70">
        <f>'[1]Monthly trend by make 2018'!AF14</f>
        <v>399</v>
      </c>
      <c r="J22" s="36">
        <f t="shared" si="4"/>
        <v>2.0882388191559013E-2</v>
      </c>
      <c r="K22" s="37">
        <f t="shared" si="5"/>
        <v>24.060150375939848</v>
      </c>
    </row>
    <row r="23" spans="1:11" ht="14.4">
      <c r="A23" s="35" t="s">
        <v>26</v>
      </c>
      <c r="B23" s="69">
        <f>'[1]Monthly trend by make 2019'!M15</f>
        <v>156</v>
      </c>
      <c r="C23" s="36">
        <f t="shared" si="0"/>
        <v>0.11136890951276102</v>
      </c>
      <c r="D23" s="70">
        <f>'[1]Monthly trend by make 2018'!M15</f>
        <v>142</v>
      </c>
      <c r="E23" s="36">
        <f t="shared" si="1"/>
        <v>0.11402416991207291</v>
      </c>
      <c r="F23" s="37">
        <f>IF(B23&lt;&gt;0,IF(D23&lt;&gt;0,(B23-D23)/D23*100,"-"),"-")</f>
        <v>9.8591549295774641</v>
      </c>
      <c r="G23" s="69">
        <f>'[1]Monthly trend by make 2019'!N15</f>
        <v>2081</v>
      </c>
      <c r="H23" s="36">
        <f t="shared" si="3"/>
        <v>0.10859355431243217</v>
      </c>
      <c r="I23" s="70">
        <f>'[1]Monthly trend by make 2018'!AF15</f>
        <v>2763</v>
      </c>
      <c r="J23" s="36">
        <f t="shared" si="4"/>
        <v>0.14460661296560789</v>
      </c>
      <c r="K23" s="37">
        <f t="shared" si="5"/>
        <v>-24.683315237061166</v>
      </c>
    </row>
    <row r="24" spans="1:11" ht="14.4">
      <c r="A24" s="35" t="s">
        <v>25</v>
      </c>
      <c r="B24" s="69">
        <f>'[1]Monthly trend by make 2019'!M16</f>
        <v>8</v>
      </c>
      <c r="C24" s="36">
        <f t="shared" si="0"/>
        <v>5.7112261288595392E-3</v>
      </c>
      <c r="D24" s="69">
        <f>'[1]Monthly trend by make 2018'!M16</f>
        <v>12</v>
      </c>
      <c r="E24" s="36">
        <f t="shared" si="1"/>
        <v>9.6358453446822173E-3</v>
      </c>
      <c r="F24" s="37">
        <f t="shared" si="2"/>
        <v>-33.333333333333329</v>
      </c>
      <c r="G24" s="69">
        <f>'[1]Monthly trend by make 2019'!N16</f>
        <v>313</v>
      </c>
      <c r="H24" s="36">
        <f t="shared" si="3"/>
        <v>1.6333388995574852E-2</v>
      </c>
      <c r="I24" s="69">
        <f>'[1]Monthly trend by make 2018'!AF16</f>
        <v>212</v>
      </c>
      <c r="J24" s="36">
        <f t="shared" si="4"/>
        <v>1.109540425215667E-2</v>
      </c>
      <c r="K24" s="37">
        <f t="shared" si="5"/>
        <v>47.641509433962263</v>
      </c>
    </row>
    <row r="25" spans="1:11" ht="14.4">
      <c r="A25" s="35" t="s">
        <v>2</v>
      </c>
      <c r="B25" s="69">
        <f>'[1]Monthly trend by make 2019'!M17</f>
        <v>158</v>
      </c>
      <c r="C25" s="36">
        <f t="shared" si="0"/>
        <v>0.1127967160449759</v>
      </c>
      <c r="D25" s="69">
        <f>'[1]Monthly trend by make 2018'!M17</f>
        <v>176</v>
      </c>
      <c r="E25" s="36">
        <f t="shared" si="1"/>
        <v>0.14132573172200585</v>
      </c>
      <c r="F25" s="38">
        <f t="shared" si="2"/>
        <v>-10.227272727272728</v>
      </c>
      <c r="G25" s="69">
        <f>'[1]Monthly trend by make 2019'!N17</f>
        <v>3831</v>
      </c>
      <c r="H25" s="36">
        <f t="shared" si="3"/>
        <v>0.19991441930366535</v>
      </c>
      <c r="I25" s="69">
        <f>'[1]Monthly trend by make 2018'!AF17</f>
        <v>1559</v>
      </c>
      <c r="J25" s="36">
        <f t="shared" si="4"/>
        <v>8.1593090703359655E-2</v>
      </c>
      <c r="K25" s="38">
        <f t="shared" si="5"/>
        <v>145.73444515715201</v>
      </c>
    </row>
    <row r="26" spans="1:11" ht="14.4">
      <c r="A26" s="39" t="s">
        <v>35</v>
      </c>
      <c r="B26" s="71">
        <f>SUM(B18:B25)</f>
        <v>31308</v>
      </c>
      <c r="C26" s="40">
        <f t="shared" si="0"/>
        <v>22.350883455291807</v>
      </c>
      <c r="D26" s="71">
        <f>SUM(D18:D25)</f>
        <v>32053</v>
      </c>
      <c r="E26" s="40">
        <f t="shared" si="1"/>
        <v>25.738145902758259</v>
      </c>
      <c r="F26" s="41">
        <f t="shared" si="2"/>
        <v>-2.3242754188375505</v>
      </c>
      <c r="G26" s="71">
        <f>SUM(G18:G25)</f>
        <v>458745</v>
      </c>
      <c r="H26" s="40">
        <f t="shared" si="3"/>
        <v>23.938851548801871</v>
      </c>
      <c r="I26" s="71">
        <f>SUM(I18:I25)</f>
        <v>504543</v>
      </c>
      <c r="J26" s="40">
        <f t="shared" si="4"/>
        <v>26.406172394320198</v>
      </c>
      <c r="K26" s="41">
        <f t="shared" si="5"/>
        <v>-9.0771252400687352</v>
      </c>
    </row>
    <row r="27" spans="1:11" ht="14.4">
      <c r="A27" s="28" t="s">
        <v>3</v>
      </c>
      <c r="B27" s="67">
        <f>'[1]Monthly trend by make 2019'!M19</f>
        <v>4913</v>
      </c>
      <c r="C27" s="42">
        <f t="shared" si="0"/>
        <v>3.5074067463858647</v>
      </c>
      <c r="D27" s="43">
        <f>'[1]Monthly trend by make 2018'!M19</f>
        <v>4748</v>
      </c>
      <c r="E27" s="44">
        <f t="shared" si="1"/>
        <v>3.8125828080459305</v>
      </c>
      <c r="F27" s="45">
        <f t="shared" si="2"/>
        <v>3.4751474304970511</v>
      </c>
      <c r="G27" s="72">
        <f>'[1]Monthly trend by make 2019'!N19</f>
        <v>64445</v>
      </c>
      <c r="H27" s="42">
        <f t="shared" si="3"/>
        <v>3.3629560824914417</v>
      </c>
      <c r="I27" s="43">
        <f>'[1]Monthly trend by make 2018'!AF19</f>
        <v>62780</v>
      </c>
      <c r="J27" s="44">
        <f t="shared" si="4"/>
        <v>3.2857050893886588</v>
      </c>
      <c r="K27" s="45">
        <f t="shared" si="5"/>
        <v>2.6521185090793247</v>
      </c>
    </row>
    <row r="28" spans="1:11" ht="14.4">
      <c r="A28" s="46" t="s">
        <v>4</v>
      </c>
      <c r="B28" s="67">
        <f>'[1]Monthly trend by make 2019'!M20</f>
        <v>4526</v>
      </c>
      <c r="C28" s="29">
        <f t="shared" si="0"/>
        <v>3.2311261824022846</v>
      </c>
      <c r="D28" s="43">
        <f>'[1]Monthly trend by make 2018'!M20</f>
        <v>3563</v>
      </c>
      <c r="E28" s="32">
        <f t="shared" si="1"/>
        <v>2.861043080258562</v>
      </c>
      <c r="F28" s="47">
        <f t="shared" si="2"/>
        <v>27.027785573954532</v>
      </c>
      <c r="G28" s="73">
        <f>'[1]Monthly trend by make 2019'!N20</f>
        <v>58127</v>
      </c>
      <c r="H28" s="29">
        <f t="shared" si="3"/>
        <v>3.0332616681973783</v>
      </c>
      <c r="I28" s="43">
        <f>'[1]Monthly trend by make 2018'!AF20</f>
        <v>57145</v>
      </c>
      <c r="J28" s="32">
        <f t="shared" si="4"/>
        <v>2.9907871508938344</v>
      </c>
      <c r="K28" s="47">
        <f t="shared" si="5"/>
        <v>1.7184355586665498</v>
      </c>
    </row>
    <row r="29" spans="1:11" ht="14.4">
      <c r="A29" s="46" t="s">
        <v>54</v>
      </c>
      <c r="B29" s="67">
        <f>'[1]Monthly trend by make 2019'!M21</f>
        <v>5730</v>
      </c>
      <c r="C29" s="29">
        <f t="shared" si="0"/>
        <v>4.0906657147956453</v>
      </c>
      <c r="D29" s="43">
        <f>'[1]Monthly trend by make 2018'!M21</f>
        <v>5482</v>
      </c>
      <c r="E29" s="32">
        <f t="shared" si="1"/>
        <v>4.4019753482956601</v>
      </c>
      <c r="F29" s="47">
        <f t="shared" si="2"/>
        <v>4.5238963881794962</v>
      </c>
      <c r="G29" s="73">
        <f>'[1]Monthly trend by make 2019'!N21</f>
        <v>90927</v>
      </c>
      <c r="H29" s="29">
        <f t="shared" si="3"/>
        <v>4.7448755948902059</v>
      </c>
      <c r="I29" s="43">
        <f>'[1]Monthly trend by make 2018'!AF21</f>
        <v>85513</v>
      </c>
      <c r="J29" s="32">
        <f t="shared" si="4"/>
        <v>4.4754778481824209</v>
      </c>
      <c r="K29" s="47">
        <f t="shared" si="5"/>
        <v>6.3312011039257179</v>
      </c>
    </row>
    <row r="30" spans="1:11" ht="14.4">
      <c r="A30" s="46" t="s">
        <v>37</v>
      </c>
      <c r="B30" s="67">
        <f>'[1]Monthly trend by make 2019'!M22</f>
        <v>6677</v>
      </c>
      <c r="C30" s="29">
        <f t="shared" si="0"/>
        <v>4.7667321077993927</v>
      </c>
      <c r="D30" s="43">
        <f>'[1]Monthly trend by make 2018'!M22</f>
        <v>5441</v>
      </c>
      <c r="E30" s="32">
        <f t="shared" si="1"/>
        <v>4.3690528767013292</v>
      </c>
      <c r="F30" s="47">
        <f t="shared" si="2"/>
        <v>22.716412424186728</v>
      </c>
      <c r="G30" s="73">
        <f>'[1]Monthly trend by make 2019'!N22</f>
        <v>84087</v>
      </c>
      <c r="H30" s="29">
        <f t="shared" si="3"/>
        <v>4.3879414711530433</v>
      </c>
      <c r="I30" s="43">
        <f>'[1]Monthly trend by make 2018'!AF22</f>
        <v>61628</v>
      </c>
      <c r="J30" s="32">
        <f t="shared" si="4"/>
        <v>3.2254130813769399</v>
      </c>
      <c r="K30" s="47">
        <f t="shared" si="5"/>
        <v>36.442850652300898</v>
      </c>
    </row>
    <row r="31" spans="1:11" ht="14.4">
      <c r="A31" s="46" t="s">
        <v>5</v>
      </c>
      <c r="B31" s="67">
        <f>'[1]Monthly trend by make 2019'!M23</f>
        <v>9326</v>
      </c>
      <c r="C31" s="29">
        <f t="shared" si="0"/>
        <v>6.6578618597180075</v>
      </c>
      <c r="D31" s="43">
        <f>'[1]Monthly trend by make 2018'!M23</f>
        <v>7549</v>
      </c>
      <c r="E31" s="32">
        <f t="shared" si="1"/>
        <v>6.0617497089171719</v>
      </c>
      <c r="F31" s="47">
        <f t="shared" si="2"/>
        <v>23.539541661147172</v>
      </c>
      <c r="G31" s="48">
        <f>'[1]Monthly trend by make 2019'!N23</f>
        <v>122527</v>
      </c>
      <c r="H31" s="29">
        <f t="shared" si="3"/>
        <v>6.3938694998747607</v>
      </c>
      <c r="I31" s="43">
        <f>'[1]Monthly trend by make 2018'!AF23</f>
        <v>129615</v>
      </c>
      <c r="J31" s="32">
        <f t="shared" si="4"/>
        <v>6.7836359535060691</v>
      </c>
      <c r="K31" s="47">
        <f t="shared" si="5"/>
        <v>-5.4685028738957682</v>
      </c>
    </row>
    <row r="32" spans="1:11" ht="14.4">
      <c r="A32" s="46" t="s">
        <v>6</v>
      </c>
      <c r="B32" s="67">
        <f>'[1]Monthly trend by make 2019'!M24</f>
        <v>585</v>
      </c>
      <c r="C32" s="29">
        <f t="shared" si="0"/>
        <v>0.41763341067285387</v>
      </c>
      <c r="D32" s="43">
        <f>'[1]Monthly trend by make 2018'!M24</f>
        <v>525</v>
      </c>
      <c r="E32" s="32">
        <f t="shared" si="1"/>
        <v>0.42156823382984698</v>
      </c>
      <c r="F32" s="47">
        <f t="shared" si="2"/>
        <v>11.428571428571429</v>
      </c>
      <c r="G32" s="48">
        <f>'[1]Monthly trend by make 2019'!N24</f>
        <v>8663</v>
      </c>
      <c r="H32" s="29">
        <f t="shared" si="3"/>
        <v>0.45206437338231609</v>
      </c>
      <c r="I32" s="43">
        <f>'[1]Monthly trend by make 2018'!AF24</f>
        <v>8862</v>
      </c>
      <c r="J32" s="32">
        <f t="shared" si="4"/>
        <v>0.46380883246515281</v>
      </c>
      <c r="K32" s="47">
        <f t="shared" si="5"/>
        <v>-2.2455427668697814</v>
      </c>
    </row>
    <row r="33" spans="1:11" ht="14.4">
      <c r="A33" s="46" t="s">
        <v>7</v>
      </c>
      <c r="B33" s="67">
        <f>'[1]Monthly trend by make 2019'!M25</f>
        <v>4086</v>
      </c>
      <c r="C33" s="29">
        <f t="shared" si="0"/>
        <v>2.9170087453150098</v>
      </c>
      <c r="D33" s="43">
        <f>'[1]Monthly trend by make 2018'!M25</f>
        <v>3435</v>
      </c>
      <c r="E33" s="32">
        <f t="shared" si="1"/>
        <v>2.7582607299152846</v>
      </c>
      <c r="F33" s="47">
        <f t="shared" si="2"/>
        <v>18.951965065502183</v>
      </c>
      <c r="G33" s="48">
        <f>'[1]Monthly trend by make 2019'!N25</f>
        <v>50344</v>
      </c>
      <c r="H33" s="29">
        <f t="shared" si="3"/>
        <v>2.6271186440677963</v>
      </c>
      <c r="I33" s="43">
        <f>'[1]Monthly trend by make 2018'!AF25</f>
        <v>53459</v>
      </c>
      <c r="J33" s="32">
        <f t="shared" si="4"/>
        <v>2.7978736599813367</v>
      </c>
      <c r="K33" s="47">
        <f t="shared" si="5"/>
        <v>-5.8268953777661388</v>
      </c>
    </row>
    <row r="34" spans="1:11" ht="14.4">
      <c r="A34" s="46" t="s">
        <v>33</v>
      </c>
      <c r="B34" s="67">
        <f>'[1]Monthly trend by make 2019'!M26</f>
        <v>424</v>
      </c>
      <c r="C34" s="29">
        <f t="shared" si="0"/>
        <v>0.30269498482955559</v>
      </c>
      <c r="D34" s="43">
        <f>'[1]Monthly trend by make 2018'!M26</f>
        <v>550</v>
      </c>
      <c r="E34" s="32">
        <f t="shared" si="1"/>
        <v>0.44164291163126829</v>
      </c>
      <c r="F34" s="47">
        <f t="shared" si="2"/>
        <v>-22.90909090909091</v>
      </c>
      <c r="G34" s="48">
        <f>'[1]Monthly trend by make 2019'!N26</f>
        <v>8062</v>
      </c>
      <c r="H34" s="29">
        <f t="shared" si="3"/>
        <v>0.42070217917675545</v>
      </c>
      <c r="I34" s="43">
        <f>'[1]Monthly trend by make 2018'!AF26</f>
        <v>9262</v>
      </c>
      <c r="J34" s="32">
        <f t="shared" si="4"/>
        <v>0.48474355746922204</v>
      </c>
      <c r="K34" s="47">
        <f t="shared" si="5"/>
        <v>-12.956164975167351</v>
      </c>
    </row>
    <row r="35" spans="1:11" ht="14.4">
      <c r="A35" s="46" t="s">
        <v>8</v>
      </c>
      <c r="B35" s="67">
        <f>'[1]Monthly trend by make 2019'!M27</f>
        <v>3444</v>
      </c>
      <c r="C35" s="29">
        <f t="shared" si="0"/>
        <v>2.458682848474032</v>
      </c>
      <c r="D35" s="43">
        <f>'[1]Monthly trend by make 2018'!M27</f>
        <v>2647</v>
      </c>
      <c r="E35" s="32">
        <f t="shared" si="1"/>
        <v>2.1255068856144859</v>
      </c>
      <c r="F35" s="47">
        <f t="shared" si="2"/>
        <v>30.10955799017756</v>
      </c>
      <c r="G35" s="48">
        <f>'[1]Monthly trend by make 2019'!N27</f>
        <v>47730</v>
      </c>
      <c r="H35" s="29">
        <f t="shared" si="3"/>
        <v>2.4907113634466063</v>
      </c>
      <c r="I35" s="43">
        <f>'[1]Monthly trend by make 2018'!AF27</f>
        <v>47757</v>
      </c>
      <c r="J35" s="32">
        <f t="shared" si="4"/>
        <v>2.4994491550483304</v>
      </c>
      <c r="K35" s="47">
        <f t="shared" si="5"/>
        <v>-5.6536214586343364E-2</v>
      </c>
    </row>
    <row r="36" spans="1:11" ht="14.4">
      <c r="A36" s="46" t="s">
        <v>9</v>
      </c>
      <c r="B36" s="67">
        <f>'[1]Monthly trend by make 2019'!M28</f>
        <v>926</v>
      </c>
      <c r="C36" s="29">
        <f t="shared" si="0"/>
        <v>0.66107442441549169</v>
      </c>
      <c r="D36" s="43">
        <f>'[1]Monthly trend by make 2018'!M28</f>
        <v>1008</v>
      </c>
      <c r="E36" s="32">
        <f t="shared" si="1"/>
        <v>0.80941100895330631</v>
      </c>
      <c r="F36" s="47">
        <f t="shared" si="2"/>
        <v>-8.1349206349206344</v>
      </c>
      <c r="G36" s="48">
        <f>'[1]Monthly trend by make 2019'!N28</f>
        <v>16422</v>
      </c>
      <c r="H36" s="29">
        <f t="shared" si="3"/>
        <v>0.85695499707773237</v>
      </c>
      <c r="I36" s="43">
        <f>'[1]Monthly trend by make 2018'!AF28</f>
        <v>17361</v>
      </c>
      <c r="J36" s="32">
        <f t="shared" si="4"/>
        <v>0.90861940198911295</v>
      </c>
      <c r="K36" s="47">
        <f t="shared" si="5"/>
        <v>-5.4086746155175387</v>
      </c>
    </row>
    <row r="37" spans="1:11" ht="14.4">
      <c r="A37" s="46" t="s">
        <v>53</v>
      </c>
      <c r="B37" s="67">
        <f>'[1]Monthly trend by make 2019'!M29</f>
        <v>87</v>
      </c>
      <c r="C37" s="29">
        <f t="shared" si="0"/>
        <v>6.2109584151347492E-2</v>
      </c>
      <c r="D37" s="43">
        <f>'[1]Monthly trend by make 2018'!M29</f>
        <v>76</v>
      </c>
      <c r="E37" s="32">
        <f t="shared" si="1"/>
        <v>6.1027020516320717E-2</v>
      </c>
      <c r="F37" s="47">
        <f t="shared" si="2"/>
        <v>14.473684210526317</v>
      </c>
      <c r="G37" s="48">
        <f>'[1]Monthly trend by make 2019'!N29</f>
        <v>1005</v>
      </c>
      <c r="H37" s="29">
        <f t="shared" si="3"/>
        <v>5.2444268180679633E-2</v>
      </c>
      <c r="I37" s="43">
        <f>'[1]Monthly trend by make 2018'!AF29</f>
        <v>900</v>
      </c>
      <c r="J37" s="32">
        <f t="shared" si="4"/>
        <v>4.7103131259155669E-2</v>
      </c>
      <c r="K37" s="47">
        <f t="shared" si="5"/>
        <v>11.666666666666666</v>
      </c>
    </row>
    <row r="38" spans="1:11" ht="14.4">
      <c r="A38" s="46" t="s">
        <v>10</v>
      </c>
      <c r="B38" s="67">
        <f>'[1]Monthly trend by make 2019'!M30</f>
        <v>1593</v>
      </c>
      <c r="C38" s="29">
        <f t="shared" si="0"/>
        <v>1.1372479029091558</v>
      </c>
      <c r="D38" s="43">
        <f>'[1]Monthly trend by make 2018'!M30</f>
        <v>701</v>
      </c>
      <c r="E38" s="32">
        <f t="shared" si="1"/>
        <v>0.56289396555185289</v>
      </c>
      <c r="F38" s="47">
        <f t="shared" si="2"/>
        <v>127.24679029957204</v>
      </c>
      <c r="G38" s="48">
        <f>'[1]Monthly trend by make 2019'!N30</f>
        <v>13404</v>
      </c>
      <c r="H38" s="29">
        <f t="shared" si="3"/>
        <v>0.69946564248142273</v>
      </c>
      <c r="I38" s="43">
        <f>'[1]Monthly trend by make 2018'!AF30</f>
        <v>10867</v>
      </c>
      <c r="J38" s="32">
        <f t="shared" si="4"/>
        <v>0.56874414154804964</v>
      </c>
      <c r="K38" s="47">
        <f t="shared" si="5"/>
        <v>23.345909634673784</v>
      </c>
    </row>
    <row r="39" spans="1:11" ht="14.4">
      <c r="A39" s="46" t="s">
        <v>11</v>
      </c>
      <c r="B39" s="67">
        <f>'[1]Monthly trend by make 2019'!M31</f>
        <v>6241</v>
      </c>
      <c r="C39" s="29">
        <f t="shared" si="0"/>
        <v>4.4554702837765481</v>
      </c>
      <c r="D39" s="43">
        <f>'[1]Monthly trend by make 2018'!M31</f>
        <v>4443</v>
      </c>
      <c r="E39" s="32">
        <f t="shared" si="1"/>
        <v>3.5676717388685915</v>
      </c>
      <c r="F39" s="47">
        <f t="shared" si="2"/>
        <v>40.468152149448571</v>
      </c>
      <c r="G39" s="48">
        <f>'[1]Monthly trend by make 2019'!N31</f>
        <v>62841</v>
      </c>
      <c r="H39" s="29">
        <f t="shared" si="3"/>
        <v>3.2792539868080484</v>
      </c>
      <c r="I39" s="43">
        <f>'[1]Monthly trend by make 2018'!AF31</f>
        <v>61404</v>
      </c>
      <c r="J39" s="32">
        <f t="shared" si="4"/>
        <v>3.2136896353746605</v>
      </c>
      <c r="K39" s="47">
        <f t="shared" si="5"/>
        <v>2.3402384209497753</v>
      </c>
    </row>
    <row r="40" spans="1:11" ht="14.4">
      <c r="A40" s="46" t="s">
        <v>36</v>
      </c>
      <c r="B40" s="67">
        <f>'[1]Monthly trend by make 2019'!M32</f>
        <v>1330</v>
      </c>
      <c r="C40" s="29">
        <f t="shared" si="0"/>
        <v>0.94949134392289836</v>
      </c>
      <c r="D40" s="43">
        <f>'[1]Monthly trend by make 2018'!M32</f>
        <v>1080</v>
      </c>
      <c r="E40" s="32">
        <f t="shared" si="1"/>
        <v>0.86722608102139964</v>
      </c>
      <c r="F40" s="47">
        <f t="shared" si="2"/>
        <v>23.148148148148149</v>
      </c>
      <c r="G40" s="48">
        <f>'[1]Monthly trend by make 2019'!N32</f>
        <v>21660</v>
      </c>
      <c r="H40" s="29">
        <f t="shared" si="3"/>
        <v>1.1302913918343491</v>
      </c>
      <c r="I40" s="43">
        <f>'[1]Monthly trend by make 2018'!AF32</f>
        <v>20535</v>
      </c>
      <c r="J40" s="32">
        <f t="shared" si="4"/>
        <v>1.0747364448964019</v>
      </c>
      <c r="K40" s="47">
        <f t="shared" si="5"/>
        <v>5.4784514243973703</v>
      </c>
    </row>
    <row r="41" spans="1:11" ht="14.4">
      <c r="A41" s="46" t="s">
        <v>12</v>
      </c>
      <c r="B41" s="67">
        <f>'[1]Monthly trend by make 2019'!M33</f>
        <v>573</v>
      </c>
      <c r="C41" s="29">
        <f t="shared" si="0"/>
        <v>0.40906657147956449</v>
      </c>
      <c r="D41" s="43">
        <f>'[1]Monthly trend by make 2018'!M33</f>
        <v>566</v>
      </c>
      <c r="E41" s="32">
        <f t="shared" si="1"/>
        <v>0.45449070542417797</v>
      </c>
      <c r="F41" s="47">
        <f t="shared" si="2"/>
        <v>1.2367491166077738</v>
      </c>
      <c r="G41" s="48">
        <f>'[1]Monthly trend by make 2019'!N33</f>
        <v>7896</v>
      </c>
      <c r="H41" s="29">
        <f t="shared" si="3"/>
        <v>0.4120397428404442</v>
      </c>
      <c r="I41" s="43">
        <f>'[1]Monthly trend by make 2018'!AF33</f>
        <v>6012</v>
      </c>
      <c r="J41" s="32">
        <f t="shared" si="4"/>
        <v>0.31464891681115992</v>
      </c>
      <c r="K41" s="47">
        <f t="shared" si="5"/>
        <v>31.337325349301398</v>
      </c>
    </row>
    <row r="42" spans="1:11" ht="14.4">
      <c r="A42" s="46" t="s">
        <v>13</v>
      </c>
      <c r="B42" s="67">
        <f>'[1]Monthly trend by make 2019'!M34</f>
        <v>2754</v>
      </c>
      <c r="C42" s="29">
        <f t="shared" si="0"/>
        <v>1.9660895948598964</v>
      </c>
      <c r="D42" s="43">
        <f>'[1]Monthly trend by make 2018'!M34</f>
        <v>2951</v>
      </c>
      <c r="E42" s="32">
        <f t="shared" si="1"/>
        <v>2.3696149676797686</v>
      </c>
      <c r="F42" s="47">
        <f t="shared" si="2"/>
        <v>-6.6757031514740772</v>
      </c>
      <c r="G42" s="48">
        <f>'[1]Monthly trend by make 2019'!N34</f>
        <v>43122</v>
      </c>
      <c r="H42" s="29">
        <f t="shared" si="3"/>
        <v>2.2502504800868328</v>
      </c>
      <c r="I42" s="43">
        <f>'[1]Monthly trend by make 2018'!AF34</f>
        <v>54617</v>
      </c>
      <c r="J42" s="32">
        <f t="shared" si="4"/>
        <v>2.8584796888681168</v>
      </c>
      <c r="K42" s="47">
        <f t="shared" si="5"/>
        <v>-21.046560594686635</v>
      </c>
    </row>
    <row r="43" spans="1:11" ht="14.4">
      <c r="A43" s="46" t="s">
        <v>14</v>
      </c>
      <c r="B43" s="67">
        <f>'[1]Monthly trend by make 2019'!M35</f>
        <v>3305</v>
      </c>
      <c r="C43" s="29">
        <f t="shared" si="0"/>
        <v>2.359450294485097</v>
      </c>
      <c r="D43" s="43">
        <f>'[1]Monthly trend by make 2018'!M35</f>
        <v>5523</v>
      </c>
      <c r="E43" s="32">
        <f t="shared" si="1"/>
        <v>4.4348978198899909</v>
      </c>
      <c r="F43" s="47">
        <f t="shared" si="2"/>
        <v>-40.159333695455366</v>
      </c>
      <c r="G43" s="48">
        <f>'[1]Monthly trend by make 2019'!N35</f>
        <v>96559</v>
      </c>
      <c r="H43" s="29">
        <f t="shared" si="3"/>
        <v>5.038772230107706</v>
      </c>
      <c r="I43" s="43">
        <f>'[1]Monthly trend by make 2018'!AF35</f>
        <v>95317</v>
      </c>
      <c r="J43" s="32">
        <f t="shared" si="4"/>
        <v>4.9885879580321566</v>
      </c>
      <c r="K43" s="47">
        <f t="shared" si="5"/>
        <v>1.3030204475591973</v>
      </c>
    </row>
    <row r="44" spans="1:11" ht="14.4">
      <c r="A44" s="46" t="s">
        <v>15</v>
      </c>
      <c r="B44" s="67">
        <f>'[1]Monthly trend by make 2019'!M36</f>
        <v>7587</v>
      </c>
      <c r="C44" s="29">
        <f t="shared" si="0"/>
        <v>5.4163840799571661</v>
      </c>
      <c r="D44" s="43">
        <f>'[1]Monthly trend by make 2018'!M36</f>
        <v>7241</v>
      </c>
      <c r="E44" s="32">
        <f t="shared" si="1"/>
        <v>5.8144296784036618</v>
      </c>
      <c r="F44" s="47">
        <f t="shared" si="2"/>
        <v>4.7783455323850292</v>
      </c>
      <c r="G44" s="48">
        <f>'[1]Monthly trend by make 2019'!N36</f>
        <v>110034</v>
      </c>
      <c r="H44" s="29">
        <f t="shared" si="3"/>
        <v>5.7419428905402015</v>
      </c>
      <c r="I44" s="43">
        <f>'[1]Monthly trend by make 2018'!AF36</f>
        <v>108502</v>
      </c>
      <c r="J44" s="32">
        <f t="shared" si="4"/>
        <v>5.678648830978787</v>
      </c>
      <c r="K44" s="47">
        <f t="shared" si="5"/>
        <v>1.4119555399900463</v>
      </c>
    </row>
    <row r="45" spans="1:11" ht="14.4">
      <c r="A45" s="46" t="s">
        <v>38</v>
      </c>
      <c r="B45" s="67">
        <f>'[1]Monthly trend by make 2019'!M37</f>
        <v>450</v>
      </c>
      <c r="C45" s="29">
        <f t="shared" si="0"/>
        <v>0.32125646974834909</v>
      </c>
      <c r="D45" s="43">
        <f>'[1]Monthly trend by make 2018'!M37</f>
        <v>424</v>
      </c>
      <c r="E45" s="32">
        <f t="shared" si="1"/>
        <v>0.34046653551210504</v>
      </c>
      <c r="F45" s="47">
        <f t="shared" si="2"/>
        <v>6.132075471698113</v>
      </c>
      <c r="G45" s="48">
        <f>'[1]Monthly trend by make 2019'!N37</f>
        <v>6727</v>
      </c>
      <c r="H45" s="29">
        <f t="shared" si="3"/>
        <v>0.35103740502630038</v>
      </c>
      <c r="I45" s="43">
        <f>'[1]Monthly trend by make 2018'!AF37</f>
        <v>5290</v>
      </c>
      <c r="J45" s="32">
        <f t="shared" si="4"/>
        <v>0.27686173817881499</v>
      </c>
      <c r="K45" s="47">
        <f t="shared" si="5"/>
        <v>27.16446124763705</v>
      </c>
    </row>
    <row r="46" spans="1:11" ht="14.4">
      <c r="A46" s="46" t="s">
        <v>16</v>
      </c>
      <c r="B46" s="67">
        <f>'[1]Monthly trend by make 2019'!M38</f>
        <v>9655</v>
      </c>
      <c r="C46" s="29">
        <f t="shared" si="0"/>
        <v>6.8927360342673563</v>
      </c>
      <c r="D46" s="43">
        <f>'[1]Monthly trend by make 2018'!M38</f>
        <v>8920</v>
      </c>
      <c r="E46" s="32">
        <f t="shared" si="1"/>
        <v>7.1626450395471153</v>
      </c>
      <c r="F46" s="47">
        <f t="shared" si="2"/>
        <v>8.2399103139013459</v>
      </c>
      <c r="G46" s="48">
        <f>'[1]Monthly trend by make 2019'!N38</f>
        <v>113924</v>
      </c>
      <c r="H46" s="29">
        <f t="shared" si="3"/>
        <v>5.9449361275778569</v>
      </c>
      <c r="I46" s="43">
        <f>'[1]Monthly trend by make 2018'!AF38</f>
        <v>125143</v>
      </c>
      <c r="J46" s="32">
        <f t="shared" si="4"/>
        <v>6.5495857279605758</v>
      </c>
      <c r="K46" s="47">
        <f t="shared" si="5"/>
        <v>-8.9649441039450863</v>
      </c>
    </row>
    <row r="47" spans="1:11" ht="14.4">
      <c r="A47" s="46" t="s">
        <v>17</v>
      </c>
      <c r="B47" s="67">
        <f>'[1]Monthly trend by make 2019'!M39</f>
        <v>1976</v>
      </c>
      <c r="C47" s="29">
        <f t="shared" si="0"/>
        <v>1.4106728538283062</v>
      </c>
      <c r="D47" s="43">
        <f>'[1]Monthly trend by make 2018'!M39</f>
        <v>1073</v>
      </c>
      <c r="E47" s="32">
        <f t="shared" si="1"/>
        <v>0.86160517123700164</v>
      </c>
      <c r="F47" s="47">
        <f t="shared" si="2"/>
        <v>84.156570363466926</v>
      </c>
      <c r="G47" s="48">
        <f>'[1]Monthly trend by make 2019'!N39</f>
        <v>26818</v>
      </c>
      <c r="H47" s="29">
        <f t="shared" si="3"/>
        <v>1.3994531184770811</v>
      </c>
      <c r="I47" s="43">
        <f>'[1]Monthly trend by make 2018'!AF39</f>
        <v>19955</v>
      </c>
      <c r="J47" s="32">
        <f t="shared" si="4"/>
        <v>1.0443810936405016</v>
      </c>
      <c r="K47" s="47">
        <f t="shared" si="5"/>
        <v>34.392382861438236</v>
      </c>
    </row>
    <row r="48" spans="1:11" ht="14.4">
      <c r="A48" s="46" t="s">
        <v>18</v>
      </c>
      <c r="B48" s="67">
        <f>'[1]Monthly trend by make 2019'!M40</f>
        <v>1792</v>
      </c>
      <c r="C48" s="29">
        <f t="shared" si="0"/>
        <v>1.2793146528645369</v>
      </c>
      <c r="D48" s="43">
        <f>'[1]Monthly trend by make 2018'!M40</f>
        <v>1686</v>
      </c>
      <c r="E48" s="32">
        <f t="shared" si="1"/>
        <v>1.3538362709278515</v>
      </c>
      <c r="F48" s="47">
        <f t="shared" si="2"/>
        <v>6.2870699881376044</v>
      </c>
      <c r="G48" s="48">
        <f>'[1]Monthly trend by make 2019'!N40</f>
        <v>26626</v>
      </c>
      <c r="H48" s="29">
        <f t="shared" si="3"/>
        <v>1.3894339150037571</v>
      </c>
      <c r="I48" s="43">
        <f>'[1]Monthly trend by make 2018'!AF40</f>
        <v>25393</v>
      </c>
      <c r="J48" s="32">
        <f t="shared" si="4"/>
        <v>1.3289886800708222</v>
      </c>
      <c r="K48" s="47">
        <f t="shared" si="5"/>
        <v>4.8556688851258221</v>
      </c>
    </row>
    <row r="49" spans="1:11" ht="14.4">
      <c r="A49" s="49" t="s">
        <v>19</v>
      </c>
      <c r="B49" s="67">
        <f>'[1]Monthly trend by make 2019'!M41</f>
        <v>7551</v>
      </c>
      <c r="C49" s="29">
        <f t="shared" si="0"/>
        <v>5.3906835623772977</v>
      </c>
      <c r="D49" s="43">
        <f>'[1]Monthly trend by make 2018'!M41</f>
        <v>1380</v>
      </c>
      <c r="E49" s="32">
        <f t="shared" si="1"/>
        <v>1.1081222146384551</v>
      </c>
      <c r="F49" s="47">
        <f t="shared" si="2"/>
        <v>447.17391304347825</v>
      </c>
      <c r="G49" s="48">
        <f>'[1]Monthly trend by make 2019'!N41</f>
        <v>35278</v>
      </c>
      <c r="H49" s="29">
        <f t="shared" si="3"/>
        <v>1.8409242715204142</v>
      </c>
      <c r="I49" s="43">
        <f>'[1]Monthly trend by make 2018'!AF41</f>
        <v>24622</v>
      </c>
      <c r="J49" s="32">
        <f t="shared" si="4"/>
        <v>1.2886369976254788</v>
      </c>
      <c r="K49" s="47">
        <f t="shared" si="5"/>
        <v>43.278368938347818</v>
      </c>
    </row>
    <row r="50" spans="1:11" ht="14.4">
      <c r="A50" s="46" t="s">
        <v>46</v>
      </c>
      <c r="B50" s="67">
        <f>'[1]Monthly trend by make 2019'!M42</f>
        <v>115</v>
      </c>
      <c r="C50" s="29">
        <f t="shared" si="0"/>
        <v>8.2098875602355875E-2</v>
      </c>
      <c r="D50" s="43">
        <f>'[1]Monthly trend by make 2018'!M42</f>
        <v>146</v>
      </c>
      <c r="E50" s="32">
        <f t="shared" si="1"/>
        <v>0.11723611836030033</v>
      </c>
      <c r="F50" s="47">
        <f t="shared" si="2"/>
        <v>-21.232876712328768</v>
      </c>
      <c r="G50" s="48">
        <f>'[1]Monthly trend by make 2019'!N42</f>
        <v>2301</v>
      </c>
      <c r="H50" s="29">
        <f t="shared" si="3"/>
        <v>0.12007389162561576</v>
      </c>
      <c r="I50" s="43">
        <f>'[1]Monthly trend by make 2018'!AF42</f>
        <v>2466</v>
      </c>
      <c r="J50" s="32">
        <f t="shared" si="4"/>
        <v>0.12906257965008655</v>
      </c>
      <c r="K50" s="47">
        <f t="shared" si="5"/>
        <v>-6.6909975669099762</v>
      </c>
    </row>
    <row r="51" spans="1:11" ht="14.4">
      <c r="A51" s="46" t="s">
        <v>39</v>
      </c>
      <c r="B51" s="67">
        <f>'[1]Monthly trend by make 2019'!M43</f>
        <v>380</v>
      </c>
      <c r="C51" s="29">
        <f t="shared" si="0"/>
        <v>0.27128324112082813</v>
      </c>
      <c r="D51" s="43">
        <f>'[1]Monthly trend by make 2018'!M43</f>
        <v>205</v>
      </c>
      <c r="E51" s="32">
        <f t="shared" si="1"/>
        <v>0.16461235797165455</v>
      </c>
      <c r="F51" s="47">
        <f t="shared" si="2"/>
        <v>85.365853658536579</v>
      </c>
      <c r="G51" s="48">
        <f>'[1]Monthly trend by make 2019'!N43</f>
        <v>2776</v>
      </c>
      <c r="H51" s="29">
        <f t="shared" si="3"/>
        <v>0.14486098355180763</v>
      </c>
      <c r="I51" s="43">
        <f>'[1]Monthly trend by make 2018'!AF43</f>
        <v>3388</v>
      </c>
      <c r="J51" s="32">
        <f t="shared" si="4"/>
        <v>0.17731712078446601</v>
      </c>
      <c r="K51" s="47">
        <f t="shared" si="5"/>
        <v>-18.063754427390791</v>
      </c>
    </row>
    <row r="52" spans="1:11" ht="14.4">
      <c r="A52" s="46" t="s">
        <v>20</v>
      </c>
      <c r="B52" s="67">
        <f>'[1]Monthly trend by make 2019'!M44</f>
        <v>4083</v>
      </c>
      <c r="C52" s="29">
        <f t="shared" si="0"/>
        <v>2.9148670355166875</v>
      </c>
      <c r="D52" s="43">
        <f>'[1]Monthly trend by make 2018'!M44</f>
        <v>2441</v>
      </c>
      <c r="E52" s="32">
        <f t="shared" si="1"/>
        <v>1.9600915405307746</v>
      </c>
      <c r="F52" s="47">
        <f t="shared" si="2"/>
        <v>67.267513314215492</v>
      </c>
      <c r="G52" s="48">
        <f>'[1]Monthly trend by make 2019'!N44</f>
        <v>38273</v>
      </c>
      <c r="H52" s="29">
        <f t="shared" si="3"/>
        <v>1.9972134090339817</v>
      </c>
      <c r="I52" s="43">
        <f>'[1]Monthly trend by make 2018'!AF44</f>
        <v>32947</v>
      </c>
      <c r="J52" s="32">
        <f t="shared" si="4"/>
        <v>1.7243409617726686</v>
      </c>
      <c r="K52" s="47">
        <f t="shared" si="5"/>
        <v>16.165356481621998</v>
      </c>
    </row>
    <row r="53" spans="1:11" ht="14.4">
      <c r="A53" s="46" t="s">
        <v>21</v>
      </c>
      <c r="B53" s="67">
        <f>'[1]Monthly trend by make 2019'!M45</f>
        <v>5452</v>
      </c>
      <c r="C53" s="29">
        <f t="shared" si="0"/>
        <v>3.8922006068177764</v>
      </c>
      <c r="D53" s="50">
        <f>'[1]Monthly trend by make 2018'!M45</f>
        <v>4961</v>
      </c>
      <c r="E53" s="32">
        <f t="shared" si="1"/>
        <v>3.9836190629140402</v>
      </c>
      <c r="F53" s="47">
        <f t="shared" si="2"/>
        <v>9.8971981455351745</v>
      </c>
      <c r="G53" s="51">
        <f>'[1]Monthly trend by make 2019'!N45</f>
        <v>90052</v>
      </c>
      <c r="H53" s="29">
        <f t="shared" si="3"/>
        <v>4.6992151623945899</v>
      </c>
      <c r="I53" s="50">
        <f>'[1]Monthly trend by make 2018'!AF45</f>
        <v>87956</v>
      </c>
      <c r="J53" s="32">
        <f t="shared" si="4"/>
        <v>4.6033366811447731</v>
      </c>
      <c r="K53" s="47">
        <f t="shared" si="5"/>
        <v>2.3830096866615125</v>
      </c>
    </row>
    <row r="54" spans="1:11" ht="14.4">
      <c r="A54" s="46" t="s">
        <v>45</v>
      </c>
      <c r="B54" s="67">
        <f>'[1]Monthly trend by make 2019'!M46</f>
        <v>693</v>
      </c>
      <c r="C54" s="36">
        <f t="shared" si="0"/>
        <v>0.4947349634124576</v>
      </c>
      <c r="D54" s="52">
        <f>'[1]Monthly trend by make 2018'!M46</f>
        <v>531</v>
      </c>
      <c r="E54" s="36">
        <f t="shared" si="1"/>
        <v>0.42638615650218814</v>
      </c>
      <c r="F54" s="53">
        <f t="shared" si="2"/>
        <v>30.508474576271187</v>
      </c>
      <c r="G54" s="52">
        <f>'[1]Monthly trend by make 2019'!N46</f>
        <v>5823</v>
      </c>
      <c r="H54" s="36">
        <f t="shared" si="3"/>
        <v>0.30386365533940052</v>
      </c>
      <c r="I54" s="52">
        <f>'[1]Monthly trend by make 2018'!AF46</f>
        <v>3975</v>
      </c>
      <c r="J54" s="36">
        <f t="shared" si="4"/>
        <v>0.20803882972793755</v>
      </c>
      <c r="K54" s="53">
        <f t="shared" si="5"/>
        <v>46.490566037735846</v>
      </c>
    </row>
    <row r="55" spans="1:11" ht="14.4">
      <c r="A55" s="46" t="s">
        <v>22</v>
      </c>
      <c r="B55" s="67">
        <f>'[1]Monthly trend by make 2019'!M47</f>
        <v>10891</v>
      </c>
      <c r="C55" s="36">
        <f t="shared" si="0"/>
        <v>7.7751204711761552</v>
      </c>
      <c r="D55" s="52">
        <f>'[1]Monthly trend by make 2018'!M47</f>
        <v>11482</v>
      </c>
      <c r="E55" s="36">
        <f t="shared" si="1"/>
        <v>9.2198980206367693</v>
      </c>
      <c r="F55" s="53">
        <f>IF(B55&lt;&gt;0,IF(D55&lt;&gt;0,(B55-D55)/D55*100,"-"),"-")</f>
        <v>-5.1471869012367177</v>
      </c>
      <c r="G55" s="52">
        <f>'[1]Monthly trend by make 2019'!N47</f>
        <v>176813</v>
      </c>
      <c r="H55" s="36">
        <f t="shared" si="3"/>
        <v>9.226694915254237</v>
      </c>
      <c r="I55" s="52">
        <f>'[1]Monthly trend by make 2018'!AF47</f>
        <v>162850</v>
      </c>
      <c r="J55" s="36">
        <f t="shared" si="4"/>
        <v>8.5230499172816678</v>
      </c>
      <c r="K55" s="53">
        <f>IF(G55&lt;&gt;0,IF(I55&lt;&gt;0,(G55-I55)/I55*100,"-"),"-")</f>
        <v>8.5741479889468835</v>
      </c>
    </row>
    <row r="56" spans="1:11" ht="14.4">
      <c r="A56" s="46" t="s">
        <v>23</v>
      </c>
      <c r="B56" s="67">
        <f>'[1]Monthly trend by make 2019'!M48</f>
        <v>1212</v>
      </c>
      <c r="C56" s="29">
        <f t="shared" si="0"/>
        <v>0.86525075852222022</v>
      </c>
      <c r="D56" s="50">
        <f>'[1]Monthly trend by make 2018'!M48</f>
        <v>1541</v>
      </c>
      <c r="E56" s="32">
        <f t="shared" si="1"/>
        <v>1.2374031396796081</v>
      </c>
      <c r="F56" s="47">
        <f>IF(B56&lt;&gt;0,IF(D56&lt;&gt;0,(B56-D56)/D56*100,"-"),"-")</f>
        <v>-21.349772874756649</v>
      </c>
      <c r="G56" s="50">
        <f>'[1]Monthly trend by make 2019'!N48</f>
        <v>20894</v>
      </c>
      <c r="H56" s="29">
        <f t="shared" si="3"/>
        <v>1.0903189446439008</v>
      </c>
      <c r="I56" s="52">
        <f>'[1]Monthly trend by make 2018'!AF48</f>
        <v>19079</v>
      </c>
      <c r="J56" s="32">
        <f t="shared" si="4"/>
        <v>0.99853404588159012</v>
      </c>
      <c r="K56" s="47">
        <f>IF(G56&lt;&gt;0,IF(I56&lt;&gt;0,(G56-I56)/I56*100,"-"),"-")</f>
        <v>9.5130772053042616</v>
      </c>
    </row>
    <row r="57" spans="1:11" ht="14.4">
      <c r="A57" s="46" t="s">
        <v>47</v>
      </c>
      <c r="B57" s="67">
        <f>'[1]Monthly trend by make 2019'!M49</f>
        <v>410</v>
      </c>
      <c r="C57" s="29">
        <f t="shared" si="0"/>
        <v>0.29270033910405141</v>
      </c>
      <c r="D57" s="50">
        <f>'[1]Monthly trend by make 2018'!M49</f>
        <v>163</v>
      </c>
      <c r="E57" s="32">
        <f t="shared" si="1"/>
        <v>0.13088689926526678</v>
      </c>
      <c r="F57" s="47">
        <f>IF(B57&lt;&gt;0,IF(D57&lt;&gt;0,(B57-D57)/D57*100,"-"),"-")</f>
        <v>151.53374233128832</v>
      </c>
      <c r="G57" s="50">
        <f>'[1]Monthly trend by make 2019'!N49</f>
        <v>3415</v>
      </c>
      <c r="H57" s="29">
        <f t="shared" si="3"/>
        <v>0.17820614511146365</v>
      </c>
      <c r="I57" s="50">
        <f>'[1]Monthly trend by make 2018'!AF49</f>
        <v>1558</v>
      </c>
      <c r="J57" s="32">
        <f t="shared" si="4"/>
        <v>8.1540753890849485E-2</v>
      </c>
      <c r="K57" s="47">
        <f>IF(G57&lt;&gt;0,IF(I57&lt;&gt;0,(G57-I57)/I57*100,"-"),"-")</f>
        <v>119.19127086007701</v>
      </c>
    </row>
    <row r="58" spans="1:11" ht="14.4">
      <c r="A58" s="39" t="s">
        <v>28</v>
      </c>
      <c r="B58" s="54">
        <f>SUM(B27:B57)</f>
        <v>108767</v>
      </c>
      <c r="C58" s="40">
        <f t="shared" si="0"/>
        <v>77.649116544708193</v>
      </c>
      <c r="D58" s="55">
        <f>SUM(D27:D57)</f>
        <v>92482</v>
      </c>
      <c r="E58" s="56">
        <f t="shared" si="1"/>
        <v>74.261854097241738</v>
      </c>
      <c r="F58" s="41">
        <f t="shared" si="2"/>
        <v>17.608831988927577</v>
      </c>
      <c r="G58" s="54">
        <f>SUM(G27:G57)</f>
        <v>1457575</v>
      </c>
      <c r="H58" s="40">
        <f t="shared" si="3"/>
        <v>76.061148451198136</v>
      </c>
      <c r="I58" s="55">
        <f>SUM(I27:I57)</f>
        <v>1406158</v>
      </c>
      <c r="J58" s="56">
        <f t="shared" si="4"/>
        <v>73.593827605679792</v>
      </c>
      <c r="K58" s="41">
        <f>IF(G58&lt;&gt;0,IF(I58&lt;&gt;0,(G58-I58)/I58*100,"-"),"-")</f>
        <v>3.6565592202298749</v>
      </c>
    </row>
    <row r="59" spans="1:11" ht="14.4">
      <c r="A59" s="57"/>
      <c r="B59" s="58"/>
      <c r="C59" s="59"/>
      <c r="D59" s="58"/>
      <c r="E59" s="59"/>
      <c r="F59" s="60"/>
      <c r="G59" s="58"/>
      <c r="H59" s="59"/>
      <c r="I59" s="58"/>
      <c r="J59" s="59"/>
      <c r="K59" s="60"/>
    </row>
    <row r="60" spans="1:11" ht="14.4">
      <c r="A60" s="39" t="s">
        <v>34</v>
      </c>
      <c r="B60" s="54">
        <f>+B58+B26</f>
        <v>140075</v>
      </c>
      <c r="C60" s="40">
        <f>B60/B$60*100</f>
        <v>100</v>
      </c>
      <c r="D60" s="54">
        <f>+D58+D26</f>
        <v>124535</v>
      </c>
      <c r="E60" s="40">
        <f>D60/D$60*100</f>
        <v>100</v>
      </c>
      <c r="F60" s="41">
        <f t="shared" si="2"/>
        <v>12.478419721363473</v>
      </c>
      <c r="G60" s="54">
        <f>+G58+G26</f>
        <v>1916320</v>
      </c>
      <c r="H60" s="40">
        <f>G60/G$60*100</f>
        <v>100</v>
      </c>
      <c r="I60" s="54">
        <f>+I58+I26</f>
        <v>1910701</v>
      </c>
      <c r="J60" s="40">
        <f>I60/I$60*100</f>
        <v>100</v>
      </c>
      <c r="K60" s="41">
        <f>IF(G60&lt;&gt;0,IF(I60&lt;&gt;0,(G60-I60)/I60*100,"-"),"-")</f>
        <v>0.29408054949466189</v>
      </c>
    </row>
    <row r="61" spans="1:11">
      <c r="A61" s="61"/>
      <c r="B61" s="74"/>
      <c r="C61" s="62"/>
      <c r="D61" s="74"/>
      <c r="E61" s="62"/>
      <c r="F61" s="62"/>
    </row>
    <row r="62" spans="1:11">
      <c r="A62" s="64" t="s">
        <v>49</v>
      </c>
      <c r="B62" s="74"/>
      <c r="C62" s="62"/>
      <c r="D62" s="74"/>
      <c r="E62" s="62"/>
      <c r="F62" s="62"/>
    </row>
    <row r="63" spans="1:11">
      <c r="A63" s="63" t="s">
        <v>60</v>
      </c>
    </row>
    <row r="64" spans="1:11">
      <c r="A64" s="63"/>
      <c r="B64" s="7"/>
    </row>
    <row r="65" spans="1:11">
      <c r="A65" s="63"/>
      <c r="B65" s="7"/>
    </row>
    <row r="66" spans="1:11">
      <c r="A66" s="76" t="s">
        <v>40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1:11" s="3" customFormat="1" ht="11.4">
      <c r="A67" s="10"/>
      <c r="B67" s="4"/>
      <c r="C67" s="4"/>
      <c r="D67" s="5"/>
      <c r="E67" s="4"/>
      <c r="F67" s="4"/>
    </row>
    <row r="68" spans="1:11" s="3" customFormat="1" ht="11.4">
      <c r="A68" s="75" t="s">
        <v>41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s="3" customFormat="1" ht="11.4">
      <c r="A69" s="75" t="s">
        <v>42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 s="6" customFormat="1" ht="10.199999999999999">
      <c r="A70" s="75" t="s">
        <v>43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1:11" s="3" customForma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</row>
    <row r="72" spans="1:11">
      <c r="D72" s="2"/>
    </row>
    <row r="78" spans="1:11">
      <c r="B78" s="2"/>
    </row>
  </sheetData>
  <mergeCells count="8">
    <mergeCell ref="A69:K69"/>
    <mergeCell ref="A70:K70"/>
    <mergeCell ref="A66:K66"/>
    <mergeCell ref="A68:K68"/>
    <mergeCell ref="B14:E14"/>
    <mergeCell ref="B15:E15"/>
    <mergeCell ref="G14:J14"/>
    <mergeCell ref="G15:J15"/>
  </mergeCells>
  <phoneticPr fontId="4" type="noConversion"/>
  <printOptions horizontalCentered="1" verticalCentered="1"/>
  <pageMargins left="0.51181102362204722" right="0.15748031496062992" top="0.31496062992125984" bottom="0.31496062992125984" header="0.19685039370078741" footer="0.15748031496062992"/>
  <pageSetup paperSize="9"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76129" r:id="rId4">
          <objectPr defaultSize="0" autoPict="0" r:id="rId5">
            <anchor moveWithCells="1">
              <from>
                <xdr:col>0</xdr:col>
                <xdr:colOff>22860</xdr:colOff>
                <xdr:row>0</xdr:row>
                <xdr:rowOff>160020</xdr:rowOff>
              </from>
              <to>
                <xdr:col>1</xdr:col>
                <xdr:colOff>137160</xdr:colOff>
                <xdr:row>3</xdr:row>
                <xdr:rowOff>30480</xdr:rowOff>
              </to>
            </anchor>
          </objectPr>
        </oleObject>
      </mc:Choice>
      <mc:Fallback>
        <oleObject progId="MSPhotoEd.3" shapeId="1761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mercato 2019</vt:lpstr>
      <vt:lpstr>'mercato 2019'!Area_stampa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donato silvio</cp:lastModifiedBy>
  <cp:lastPrinted>2020-01-02T16:21:16Z</cp:lastPrinted>
  <dcterms:created xsi:type="dcterms:W3CDTF">2001-01-02T10:32:52Z</dcterms:created>
  <dcterms:modified xsi:type="dcterms:W3CDTF">2020-01-02T16:26:20Z</dcterms:modified>
</cp:coreProperties>
</file>