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36CF000F-FCC1-4DE0-8016-9D8EBAA9941A}" xr6:coauthVersionLast="45" xr6:coauthVersionMax="45" xr10:uidLastSave="{00000000-0000-0000-0000-000000000000}"/>
  <bookViews>
    <workbookView xWindow="-108" yWindow="-108" windowWidth="23256" windowHeight="12576" tabRatio="767" xr2:uid="{00000000-000D-0000-FFFF-FFFF00000000}"/>
  </bookViews>
  <sheets>
    <sheet name="mercato 2020" sheetId="32" r:id="rId1"/>
  </sheets>
  <externalReferences>
    <externalReference r:id="rId2"/>
  </externalReferences>
  <definedNames>
    <definedName name="_xlnm.Print_Area" localSheetId="0">'mercato 2020'!$A$1:$K$71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32" l="1"/>
  <c r="G58" i="32"/>
  <c r="K58" i="32" s="1"/>
  <c r="D58" i="32"/>
  <c r="B58" i="32"/>
  <c r="F58" i="32" s="1"/>
  <c r="I57" i="32"/>
  <c r="G57" i="32"/>
  <c r="D57" i="32"/>
  <c r="B57" i="32"/>
  <c r="F57" i="32" s="1"/>
  <c r="I56" i="32"/>
  <c r="G56" i="32"/>
  <c r="K56" i="32" s="1"/>
  <c r="D56" i="32"/>
  <c r="B56" i="32"/>
  <c r="I55" i="32"/>
  <c r="G55" i="32"/>
  <c r="D55" i="32"/>
  <c r="B55" i="32"/>
  <c r="I54" i="32"/>
  <c r="G54" i="32"/>
  <c r="K54" i="32" s="1"/>
  <c r="D54" i="32"/>
  <c r="B54" i="32"/>
  <c r="F54" i="32" s="1"/>
  <c r="I53" i="32"/>
  <c r="G53" i="32"/>
  <c r="F53" i="32"/>
  <c r="D53" i="32"/>
  <c r="B53" i="32"/>
  <c r="I52" i="32"/>
  <c r="G52" i="32"/>
  <c r="K52" i="32" s="1"/>
  <c r="D52" i="32"/>
  <c r="B52" i="32"/>
  <c r="F52" i="32" s="1"/>
  <c r="I51" i="32"/>
  <c r="G51" i="32"/>
  <c r="F51" i="32"/>
  <c r="D51" i="32"/>
  <c r="B51" i="32"/>
  <c r="I50" i="32"/>
  <c r="G50" i="32"/>
  <c r="K50" i="32" s="1"/>
  <c r="D50" i="32"/>
  <c r="B50" i="32"/>
  <c r="F50" i="32" s="1"/>
  <c r="I49" i="32"/>
  <c r="G49" i="32"/>
  <c r="D49" i="32"/>
  <c r="B49" i="32"/>
  <c r="I48" i="32"/>
  <c r="G48" i="32"/>
  <c r="K48" i="32" s="1"/>
  <c r="D48" i="32"/>
  <c r="B48" i="32"/>
  <c r="I47" i="32"/>
  <c r="G47" i="32"/>
  <c r="D47" i="32"/>
  <c r="B47" i="32"/>
  <c r="I46" i="32"/>
  <c r="G46" i="32"/>
  <c r="K46" i="32" s="1"/>
  <c r="D46" i="32"/>
  <c r="B46" i="32"/>
  <c r="F46" i="32" s="1"/>
  <c r="I45" i="32"/>
  <c r="G45" i="32"/>
  <c r="F45" i="32"/>
  <c r="D45" i="32"/>
  <c r="B45" i="32"/>
  <c r="I44" i="32"/>
  <c r="G44" i="32"/>
  <c r="K44" i="32" s="1"/>
  <c r="D44" i="32"/>
  <c r="B44" i="32"/>
  <c r="F44" i="32" s="1"/>
  <c r="I43" i="32"/>
  <c r="G43" i="32"/>
  <c r="F43" i="32"/>
  <c r="D43" i="32"/>
  <c r="B43" i="32"/>
  <c r="I42" i="32"/>
  <c r="G42" i="32"/>
  <c r="K42" i="32" s="1"/>
  <c r="D42" i="32"/>
  <c r="B42" i="32"/>
  <c r="I41" i="32"/>
  <c r="G41" i="32"/>
  <c r="D41" i="32"/>
  <c r="B41" i="32"/>
  <c r="I40" i="32"/>
  <c r="G40" i="32"/>
  <c r="K40" i="32" s="1"/>
  <c r="D40" i="32"/>
  <c r="B40" i="32"/>
  <c r="I39" i="32"/>
  <c r="G39" i="32"/>
  <c r="D39" i="32"/>
  <c r="B39" i="32"/>
  <c r="I38" i="32"/>
  <c r="G38" i="32"/>
  <c r="K38" i="32" s="1"/>
  <c r="D38" i="32"/>
  <c r="B38" i="32"/>
  <c r="F38" i="32" s="1"/>
  <c r="I37" i="32"/>
  <c r="G37" i="32"/>
  <c r="F37" i="32"/>
  <c r="D37" i="32"/>
  <c r="B37" i="32"/>
  <c r="I36" i="32"/>
  <c r="G36" i="32"/>
  <c r="K36" i="32" s="1"/>
  <c r="D36" i="32"/>
  <c r="B36" i="32"/>
  <c r="F36" i="32" s="1"/>
  <c r="K35" i="32"/>
  <c r="I35" i="32"/>
  <c r="G35" i="32"/>
  <c r="F35" i="32"/>
  <c r="D35" i="32"/>
  <c r="B35" i="32"/>
  <c r="I34" i="32"/>
  <c r="G34" i="32"/>
  <c r="K34" i="32" s="1"/>
  <c r="D34" i="32"/>
  <c r="B34" i="32"/>
  <c r="F34" i="32" s="1"/>
  <c r="I33" i="32"/>
  <c r="G33" i="32"/>
  <c r="F33" i="32"/>
  <c r="D33" i="32"/>
  <c r="B33" i="32"/>
  <c r="I32" i="32"/>
  <c r="G32" i="32"/>
  <c r="K32" i="32" s="1"/>
  <c r="D32" i="32"/>
  <c r="B32" i="32"/>
  <c r="I31" i="32"/>
  <c r="G31" i="32"/>
  <c r="D31" i="32"/>
  <c r="B31" i="32"/>
  <c r="F31" i="32" s="1"/>
  <c r="I30" i="32"/>
  <c r="G30" i="32"/>
  <c r="K30" i="32" s="1"/>
  <c r="D30" i="32"/>
  <c r="B30" i="32"/>
  <c r="I29" i="32"/>
  <c r="G29" i="32"/>
  <c r="D29" i="32"/>
  <c r="B29" i="32"/>
  <c r="I28" i="32"/>
  <c r="I59" i="32" s="1"/>
  <c r="G28" i="32"/>
  <c r="K28" i="32" s="1"/>
  <c r="D28" i="32"/>
  <c r="B28" i="32"/>
  <c r="F28" i="32" s="1"/>
  <c r="I26" i="32"/>
  <c r="G26" i="32"/>
  <c r="K26" i="32" s="1"/>
  <c r="D26" i="32"/>
  <c r="B26" i="32"/>
  <c r="F26" i="32" s="1"/>
  <c r="I25" i="32"/>
  <c r="G25" i="32"/>
  <c r="F25" i="32"/>
  <c r="D25" i="32"/>
  <c r="B25" i="32"/>
  <c r="I24" i="32"/>
  <c r="G24" i="32"/>
  <c r="K24" i="32" s="1"/>
  <c r="D24" i="32"/>
  <c r="B24" i="32"/>
  <c r="F24" i="32" s="1"/>
  <c r="I23" i="32"/>
  <c r="G23" i="32"/>
  <c r="K23" i="32" s="1"/>
  <c r="F23" i="32"/>
  <c r="D23" i="32"/>
  <c r="B23" i="32"/>
  <c r="I22" i="32"/>
  <c r="G22" i="32"/>
  <c r="K22" i="32" s="1"/>
  <c r="D22" i="32"/>
  <c r="B22" i="32"/>
  <c r="I21" i="32"/>
  <c r="G21" i="32"/>
  <c r="D21" i="32"/>
  <c r="B21" i="32"/>
  <c r="F21" i="32" s="1"/>
  <c r="I20" i="32"/>
  <c r="G20" i="32"/>
  <c r="K20" i="32" s="1"/>
  <c r="D20" i="32"/>
  <c r="B20" i="32"/>
  <c r="I19" i="32"/>
  <c r="G19" i="32"/>
  <c r="K19" i="32" s="1"/>
  <c r="D19" i="32"/>
  <c r="B19" i="32"/>
  <c r="B27" i="32" s="1"/>
  <c r="I18" i="32"/>
  <c r="I27" i="32" s="1"/>
  <c r="G18" i="32"/>
  <c r="K18" i="32" s="1"/>
  <c r="D18" i="32"/>
  <c r="B18" i="32"/>
  <c r="F18" i="32" s="1"/>
  <c r="G17" i="32"/>
  <c r="B17" i="32"/>
  <c r="J38" i="32" l="1"/>
  <c r="J46" i="32"/>
  <c r="F22" i="32"/>
  <c r="J22" i="32"/>
  <c r="F32" i="32"/>
  <c r="J32" i="32"/>
  <c r="F41" i="32"/>
  <c r="F42" i="32"/>
  <c r="J42" i="32"/>
  <c r="F49" i="32"/>
  <c r="J50" i="32"/>
  <c r="J58" i="32"/>
  <c r="J26" i="32"/>
  <c r="I61" i="32"/>
  <c r="J34" i="32" s="1"/>
  <c r="J59" i="32"/>
  <c r="J54" i="32"/>
  <c r="D27" i="32"/>
  <c r="D17" i="32"/>
  <c r="J24" i="32"/>
  <c r="D59" i="32"/>
  <c r="J36" i="32"/>
  <c r="J44" i="32"/>
  <c r="F19" i="32"/>
  <c r="F20" i="32"/>
  <c r="J20" i="32"/>
  <c r="F29" i="32"/>
  <c r="F30" i="32"/>
  <c r="J30" i="32"/>
  <c r="F39" i="32"/>
  <c r="F40" i="32"/>
  <c r="J40" i="32"/>
  <c r="F47" i="32"/>
  <c r="J48" i="32"/>
  <c r="F55" i="32"/>
  <c r="F56" i="32"/>
  <c r="J56" i="32"/>
  <c r="B59" i="32"/>
  <c r="K21" i="32"/>
  <c r="G27" i="32"/>
  <c r="K33" i="32"/>
  <c r="K37" i="32"/>
  <c r="K39" i="32"/>
  <c r="K41" i="32"/>
  <c r="K43" i="32"/>
  <c r="K45" i="32"/>
  <c r="K47" i="32"/>
  <c r="K49" i="32"/>
  <c r="K51" i="32"/>
  <c r="K53" i="32"/>
  <c r="K55" i="32"/>
  <c r="K57" i="32"/>
  <c r="G59" i="32"/>
  <c r="K25" i="32"/>
  <c r="K29" i="32"/>
  <c r="K31" i="32"/>
  <c r="J18" i="32"/>
  <c r="J28" i="32"/>
  <c r="F48" i="32"/>
  <c r="I17" i="32"/>
  <c r="J17" i="32" s="1"/>
  <c r="D61" i="32" l="1"/>
  <c r="K17" i="32"/>
  <c r="B61" i="32"/>
  <c r="F59" i="32"/>
  <c r="E27" i="32"/>
  <c r="G61" i="32"/>
  <c r="K59" i="32"/>
  <c r="J52" i="32"/>
  <c r="E17" i="32"/>
  <c r="F27" i="32"/>
  <c r="K27" i="32"/>
  <c r="F17" i="32"/>
  <c r="J61" i="32"/>
  <c r="J53" i="32"/>
  <c r="J45" i="32"/>
  <c r="J37" i="32"/>
  <c r="J35" i="32"/>
  <c r="J25" i="32"/>
  <c r="J57" i="32"/>
  <c r="J49" i="32"/>
  <c r="J41" i="32"/>
  <c r="J21" i="32"/>
  <c r="J51" i="32"/>
  <c r="J43" i="32"/>
  <c r="J33" i="32"/>
  <c r="J23" i="32"/>
  <c r="J55" i="32"/>
  <c r="J47" i="32"/>
  <c r="J39" i="32"/>
  <c r="J29" i="32"/>
  <c r="J19" i="32"/>
  <c r="J31" i="32"/>
  <c r="J27" i="32"/>
  <c r="K61" i="32" l="1"/>
  <c r="H61" i="32"/>
  <c r="H54" i="32"/>
  <c r="H46" i="32"/>
  <c r="H38" i="32"/>
  <c r="H28" i="32"/>
  <c r="H26" i="32"/>
  <c r="H18" i="32"/>
  <c r="H44" i="32"/>
  <c r="H34" i="32"/>
  <c r="H24" i="32"/>
  <c r="H56" i="32"/>
  <c r="H48" i="32"/>
  <c r="H40" i="32"/>
  <c r="H30" i="32"/>
  <c r="H20" i="32"/>
  <c r="H58" i="32"/>
  <c r="H50" i="32"/>
  <c r="H42" i="32"/>
  <c r="H32" i="32"/>
  <c r="H22" i="32"/>
  <c r="H52" i="32"/>
  <c r="H36" i="32"/>
  <c r="H39" i="32"/>
  <c r="H25" i="32"/>
  <c r="H17" i="32"/>
  <c r="H51" i="32"/>
  <c r="H21" i="32"/>
  <c r="H41" i="32"/>
  <c r="H57" i="32"/>
  <c r="H23" i="32"/>
  <c r="H35" i="32"/>
  <c r="H29" i="32"/>
  <c r="H33" i="32"/>
  <c r="H43" i="32"/>
  <c r="H37" i="32"/>
  <c r="H19" i="32"/>
  <c r="H55" i="32"/>
  <c r="H53" i="32"/>
  <c r="H47" i="32"/>
  <c r="H45" i="32"/>
  <c r="H31" i="32"/>
  <c r="H49" i="32"/>
  <c r="C61" i="32"/>
  <c r="C58" i="32"/>
  <c r="C56" i="32"/>
  <c r="C54" i="32"/>
  <c r="C52" i="32"/>
  <c r="C50" i="32"/>
  <c r="C46" i="32"/>
  <c r="C44" i="32"/>
  <c r="C42" i="32"/>
  <c r="C40" i="32"/>
  <c r="C38" i="32"/>
  <c r="C36" i="32"/>
  <c r="C34" i="32"/>
  <c r="C32" i="32"/>
  <c r="C30" i="32"/>
  <c r="C28" i="32"/>
  <c r="C26" i="32"/>
  <c r="C24" i="32"/>
  <c r="C22" i="32"/>
  <c r="C20" i="32"/>
  <c r="C18" i="32"/>
  <c r="F61" i="32"/>
  <c r="C25" i="32"/>
  <c r="C17" i="32"/>
  <c r="C31" i="32"/>
  <c r="C19" i="32"/>
  <c r="C39" i="32"/>
  <c r="C33" i="32"/>
  <c r="C48" i="32"/>
  <c r="C51" i="32"/>
  <c r="C55" i="32"/>
  <c r="C27" i="32"/>
  <c r="C41" i="32"/>
  <c r="C35" i="32"/>
  <c r="C45" i="32"/>
  <c r="C29" i="32"/>
  <c r="C53" i="32"/>
  <c r="C21" i="32"/>
  <c r="C23" i="32"/>
  <c r="C43" i="32"/>
  <c r="C49" i="32"/>
  <c r="C37" i="32"/>
  <c r="C57" i="32"/>
  <c r="C47" i="32"/>
  <c r="H27" i="32"/>
  <c r="E57" i="32"/>
  <c r="E55" i="32"/>
  <c r="E53" i="32"/>
  <c r="E51" i="32"/>
  <c r="E49" i="32"/>
  <c r="E47" i="32"/>
  <c r="E45" i="32"/>
  <c r="E43" i="32"/>
  <c r="E41" i="32"/>
  <c r="E39" i="32"/>
  <c r="E37" i="32"/>
  <c r="E35" i="32"/>
  <c r="E33" i="32"/>
  <c r="E31" i="32"/>
  <c r="E29" i="32"/>
  <c r="E25" i="32"/>
  <c r="E23" i="32"/>
  <c r="E21" i="32"/>
  <c r="E19" i="32"/>
  <c r="E61" i="32"/>
  <c r="E46" i="32"/>
  <c r="E34" i="32"/>
  <c r="E44" i="32"/>
  <c r="E28" i="32"/>
  <c r="E54" i="32"/>
  <c r="E36" i="32"/>
  <c r="E56" i="32"/>
  <c r="E26" i="32"/>
  <c r="E30" i="32"/>
  <c r="E48" i="32"/>
  <c r="E32" i="32"/>
  <c r="E50" i="32"/>
  <c r="E52" i="32"/>
  <c r="E20" i="32"/>
  <c r="E40" i="32"/>
  <c r="E18" i="32"/>
  <c r="E22" i="32"/>
  <c r="E42" i="32"/>
  <c r="E58" i="32"/>
  <c r="E38" i="32"/>
  <c r="E24" i="32"/>
  <c r="H59" i="32"/>
  <c r="C59" i="32"/>
  <c r="E59" i="32"/>
</calcChain>
</file>

<file path=xl/sharedStrings.xml><?xml version="1.0" encoding="utf-8"?>
<sst xmlns="http://schemas.openxmlformats.org/spreadsheetml/2006/main" count="68" uniqueCount="62">
  <si>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</si>
  <si>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</si>
  <si>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</si>
  <si>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</si>
  <si>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</si>
  <si>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</si>
  <si>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</si>
  <si>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</si>
  <si>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</si>
  <si>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</si>
  <si>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</si>
  <si>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</si>
  <si>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</si>
  <si>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</si>
  <si>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</si>
  <si>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</si>
  <si>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</si>
  <si>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</si>
  <si>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</si>
  <si>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</si>
  <si>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</si>
  <si>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</si>
  <si>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</si>
  <si>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</si>
  <si>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</si>
  <si>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</si>
  <si>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</si>
  <si>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</si>
  <si>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</si>
  <si>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</si>
  <si>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</si>
  <si>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</si>
  <si>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</si>
  <si>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</si>
  <si>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</si>
  <si>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</si>
  <si>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</si>
  <si>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</si>
  <si>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</si>
  <si>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</si>
  <si>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</si>
  <si>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</si>
  <si>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</si>
  <si>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</si>
  <si>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</si>
  <si>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</si>
  <si>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</si>
  <si>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</si>
  <si>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</si>
  <si>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</si>
  <si>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</si>
  <si>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</si>
  <si>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CITROEN/DS</t>
  </si>
  <si>
    <t>LANCIA</t>
  </si>
  <si>
    <t>DR</t>
  </si>
  <si>
    <t>TESLA</t>
  </si>
  <si>
    <t>20/19</t>
  </si>
  <si>
    <t>MARZO</t>
  </si>
  <si>
    <t>GENNAIO/MARZO</t>
  </si>
  <si>
    <t>MARCH</t>
  </si>
  <si>
    <t>JANUARY/MARCH</t>
  </si>
  <si>
    <t>I dati  rappresentano le risultanze dell'archivio nazionale dei veicoli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</si>
</sst>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_);\(#,##0\)"/>
    <numFmt numFmtId="166" formatCode="#,##0_ ;\-#,##0\ "/>
    <numFmt numFmtId="167" formatCode="_-* #,##0_-;\-* #,##0_-;_-* &quot;-&quot;??_-;_-@_-"/>
    <numFmt numFmtId="168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8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1" applyFont="1"/>
    <xf numFmtId="165" fontId="7" fillId="0" borderId="0" xfId="11" applyNumberFormat="1" applyFont="1"/>
    <xf numFmtId="0" fontId="19" fillId="0" borderId="0" xfId="11" applyFont="1"/>
    <xf numFmtId="0" fontId="21" fillId="0" borderId="0" xfId="11" applyFont="1"/>
    <xf numFmtId="165" fontId="21" fillId="0" borderId="0" xfId="11" applyNumberFormat="1" applyFont="1"/>
    <xf numFmtId="0" fontId="22" fillId="0" borderId="0" xfId="11" applyFont="1"/>
    <xf numFmtId="166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6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6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6" fontId="12" fillId="0" borderId="5" xfId="0" applyNumberFormat="1" applyFont="1" applyBorder="1"/>
    <xf numFmtId="0" fontId="12" fillId="0" borderId="5" xfId="11" applyFont="1" applyBorder="1"/>
    <xf numFmtId="166" fontId="12" fillId="2" borderId="5" xfId="11" applyNumberFormat="1" applyFont="1" applyFill="1" applyBorder="1"/>
    <xf numFmtId="166" fontId="12" fillId="0" borderId="5" xfId="11" applyNumberFormat="1" applyFont="1" applyBorder="1"/>
    <xf numFmtId="166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6" fontId="11" fillId="0" borderId="1" xfId="0" applyNumberFormat="1" applyFont="1" applyBorder="1"/>
    <xf numFmtId="166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6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4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7" fontId="12" fillId="0" borderId="10" xfId="26" applyNumberFormat="1" applyFont="1" applyBorder="1" applyAlignment="1">
      <alignment horizontal="right"/>
    </xf>
    <xf numFmtId="167" fontId="12" fillId="0" borderId="5" xfId="26" applyNumberFormat="1" applyFont="1" applyBorder="1"/>
    <xf numFmtId="167" fontId="12" fillId="2" borderId="5" xfId="26" applyNumberFormat="1" applyFont="1" applyFill="1" applyBorder="1"/>
    <xf numFmtId="167" fontId="12" fillId="3" borderId="0" xfId="26" applyNumberFormat="1" applyFont="1" applyFill="1"/>
    <xf numFmtId="167" fontId="12" fillId="3" borderId="5" xfId="26" applyNumberFormat="1" applyFont="1" applyFill="1" applyBorder="1"/>
    <xf numFmtId="166" fontId="11" fillId="0" borderId="1" xfId="26" applyNumberFormat="1" applyFont="1" applyBorder="1"/>
    <xf numFmtId="166" fontId="12" fillId="0" borderId="4" xfId="26" applyNumberFormat="1" applyFont="1" applyBorder="1"/>
    <xf numFmtId="166" fontId="12" fillId="0" borderId="5" xfId="26" applyNumberFormat="1" applyFont="1" applyBorder="1"/>
    <xf numFmtId="165" fontId="6" fillId="0" borderId="0" xfId="11" applyNumberFormat="1" applyFont="1"/>
    <xf numFmtId="167" fontId="7" fillId="0" borderId="0" xfId="11" applyNumberFormat="1" applyFont="1"/>
    <xf numFmtId="0" fontId="20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160020</xdr:rowOff>
        </xdr:from>
        <xdr:to>
          <xdr:col>1</xdr:col>
          <xdr:colOff>137160</xdr:colOff>
          <xdr:row>3</xdr:row>
          <xdr:rowOff>30480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32020"/>
      <sheetName val="Best sellers -Top 10 032020"/>
      <sheetName val="Groups 032020"/>
      <sheetName val="Monthly trend"/>
      <sheetName val="Monthly trend by make 2020"/>
      <sheetName val="Monthly trend by make 2019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D10">
            <v>2794</v>
          </cell>
          <cell r="N10">
            <v>56467</v>
          </cell>
        </row>
        <row r="11">
          <cell r="D11">
            <v>271</v>
          </cell>
          <cell r="N11">
            <v>3974</v>
          </cell>
        </row>
        <row r="12">
          <cell r="D12">
            <v>514</v>
          </cell>
          <cell r="N12">
            <v>12714</v>
          </cell>
        </row>
        <row r="13">
          <cell r="D13">
            <v>1070</v>
          </cell>
          <cell r="N13">
            <v>12720</v>
          </cell>
        </row>
        <row r="14">
          <cell r="D14">
            <v>14</v>
          </cell>
          <cell r="N14">
            <v>136</v>
          </cell>
        </row>
        <row r="15">
          <cell r="D15">
            <v>29</v>
          </cell>
          <cell r="N15">
            <v>320</v>
          </cell>
        </row>
        <row r="16">
          <cell r="D16">
            <v>69</v>
          </cell>
          <cell r="N16">
            <v>593</v>
          </cell>
        </row>
        <row r="17">
          <cell r="D17">
            <v>22</v>
          </cell>
          <cell r="N17">
            <v>84</v>
          </cell>
        </row>
        <row r="18">
          <cell r="D18">
            <v>4</v>
          </cell>
          <cell r="N18">
            <v>7</v>
          </cell>
        </row>
        <row r="20">
          <cell r="D20">
            <v>1208</v>
          </cell>
          <cell r="N20">
            <v>12068</v>
          </cell>
        </row>
        <row r="21">
          <cell r="D21">
            <v>723</v>
          </cell>
          <cell r="N21">
            <v>11217</v>
          </cell>
        </row>
        <row r="22">
          <cell r="D22">
            <v>1110</v>
          </cell>
          <cell r="N22">
            <v>19299</v>
          </cell>
        </row>
        <row r="23">
          <cell r="D23">
            <v>1215</v>
          </cell>
          <cell r="N23">
            <v>11145</v>
          </cell>
        </row>
        <row r="24">
          <cell r="D24">
            <v>1759</v>
          </cell>
          <cell r="N24">
            <v>21664</v>
          </cell>
        </row>
        <row r="25">
          <cell r="D25">
            <v>142</v>
          </cell>
          <cell r="N25">
            <v>1644</v>
          </cell>
        </row>
        <row r="26">
          <cell r="D26">
            <v>783</v>
          </cell>
          <cell r="N26">
            <v>8034</v>
          </cell>
        </row>
        <row r="27">
          <cell r="D27">
            <v>170</v>
          </cell>
          <cell r="N27">
            <v>1199</v>
          </cell>
        </row>
        <row r="28">
          <cell r="D28">
            <v>1624</v>
          </cell>
          <cell r="N28">
            <v>10632</v>
          </cell>
        </row>
        <row r="29">
          <cell r="D29">
            <v>496</v>
          </cell>
          <cell r="N29">
            <v>3480</v>
          </cell>
        </row>
        <row r="30">
          <cell r="D30">
            <v>147</v>
          </cell>
          <cell r="N30">
            <v>2416</v>
          </cell>
        </row>
        <row r="31">
          <cell r="D31">
            <v>1591</v>
          </cell>
          <cell r="N31">
            <v>10547</v>
          </cell>
        </row>
        <row r="32">
          <cell r="D32">
            <v>349</v>
          </cell>
          <cell r="N32">
            <v>3745</v>
          </cell>
        </row>
        <row r="33">
          <cell r="D33">
            <v>118</v>
          </cell>
          <cell r="N33">
            <v>1366</v>
          </cell>
        </row>
        <row r="34">
          <cell r="D34">
            <v>684</v>
          </cell>
          <cell r="N34">
            <v>7729</v>
          </cell>
        </row>
        <row r="35">
          <cell r="D35">
            <v>824</v>
          </cell>
          <cell r="N35">
            <v>15675</v>
          </cell>
        </row>
        <row r="36">
          <cell r="D36">
            <v>1496</v>
          </cell>
          <cell r="N36">
            <v>22187</v>
          </cell>
        </row>
        <row r="37">
          <cell r="D37">
            <v>216</v>
          </cell>
          <cell r="N37">
            <v>1478</v>
          </cell>
        </row>
        <row r="38">
          <cell r="D38">
            <v>1702</v>
          </cell>
          <cell r="N38">
            <v>19012</v>
          </cell>
        </row>
        <row r="39">
          <cell r="D39">
            <v>283</v>
          </cell>
          <cell r="N39">
            <v>5284</v>
          </cell>
        </row>
        <row r="40">
          <cell r="D40">
            <v>719</v>
          </cell>
          <cell r="N40">
            <v>6159</v>
          </cell>
        </row>
        <row r="41">
          <cell r="D41">
            <v>165</v>
          </cell>
          <cell r="N41">
            <v>799</v>
          </cell>
        </row>
        <row r="42">
          <cell r="D42">
            <v>17</v>
          </cell>
          <cell r="N42">
            <v>336</v>
          </cell>
        </row>
        <row r="43">
          <cell r="D43">
            <v>87</v>
          </cell>
          <cell r="N43">
            <v>507</v>
          </cell>
        </row>
        <row r="44">
          <cell r="D44">
            <v>1208</v>
          </cell>
          <cell r="N44">
            <v>7270</v>
          </cell>
        </row>
        <row r="45">
          <cell r="D45">
            <v>424</v>
          </cell>
          <cell r="N45">
            <v>780</v>
          </cell>
        </row>
        <row r="46">
          <cell r="D46">
            <v>1126</v>
          </cell>
          <cell r="N46">
            <v>15882</v>
          </cell>
        </row>
        <row r="47">
          <cell r="D47">
            <v>92</v>
          </cell>
          <cell r="N47">
            <v>1020</v>
          </cell>
        </row>
        <row r="48">
          <cell r="D48">
            <v>2316</v>
          </cell>
          <cell r="N48">
            <v>33544</v>
          </cell>
        </row>
        <row r="49">
          <cell r="D49">
            <v>653</v>
          </cell>
          <cell r="N49">
            <v>3536</v>
          </cell>
        </row>
        <row r="50">
          <cell r="D50">
            <v>92</v>
          </cell>
          <cell r="N50">
            <v>524</v>
          </cell>
        </row>
      </sheetData>
      <sheetData sheetId="5">
        <row r="10">
          <cell r="D10">
            <v>31679</v>
          </cell>
          <cell r="AF10">
            <v>82783</v>
          </cell>
        </row>
        <row r="11">
          <cell r="D11">
            <v>2438</v>
          </cell>
          <cell r="AF11">
            <v>7279</v>
          </cell>
        </row>
        <row r="12">
          <cell r="D12">
            <v>6080</v>
          </cell>
          <cell r="AF12">
            <v>18509</v>
          </cell>
        </row>
        <row r="13">
          <cell r="D13">
            <v>7912</v>
          </cell>
          <cell r="AF13">
            <v>23627</v>
          </cell>
        </row>
        <row r="14">
          <cell r="D14">
            <v>37</v>
          </cell>
          <cell r="AF14">
            <v>141</v>
          </cell>
        </row>
        <row r="15">
          <cell r="D15">
            <v>128</v>
          </cell>
          <cell r="AF15">
            <v>557</v>
          </cell>
        </row>
        <row r="16">
          <cell r="D16">
            <v>305</v>
          </cell>
          <cell r="AF16">
            <v>830</v>
          </cell>
        </row>
        <row r="17">
          <cell r="D17">
            <v>24</v>
          </cell>
          <cell r="AF17">
            <v>76</v>
          </cell>
        </row>
        <row r="18">
          <cell r="D18">
            <v>4</v>
          </cell>
          <cell r="AF18">
            <v>12</v>
          </cell>
        </row>
        <row r="20">
          <cell r="D20">
            <v>6433</v>
          </cell>
          <cell r="AF20">
            <v>16215</v>
          </cell>
        </row>
        <row r="21">
          <cell r="D21">
            <v>6344</v>
          </cell>
          <cell r="AF21">
            <v>16920</v>
          </cell>
        </row>
        <row r="22">
          <cell r="D22">
            <v>9907</v>
          </cell>
          <cell r="AF22">
            <v>28484</v>
          </cell>
        </row>
        <row r="23">
          <cell r="D23">
            <v>8695</v>
          </cell>
          <cell r="AF23">
            <v>22529</v>
          </cell>
        </row>
        <row r="24">
          <cell r="D24">
            <v>12332</v>
          </cell>
          <cell r="AF24">
            <v>34972</v>
          </cell>
        </row>
        <row r="25">
          <cell r="D25">
            <v>895</v>
          </cell>
          <cell r="AF25">
            <v>2553</v>
          </cell>
        </row>
        <row r="26">
          <cell r="D26">
            <v>4660</v>
          </cell>
          <cell r="AF26">
            <v>12365</v>
          </cell>
        </row>
        <row r="27">
          <cell r="D27">
            <v>661</v>
          </cell>
          <cell r="AF27">
            <v>2747</v>
          </cell>
        </row>
        <row r="28">
          <cell r="D28">
            <v>3966</v>
          </cell>
          <cell r="AF28">
            <v>12524</v>
          </cell>
        </row>
        <row r="29">
          <cell r="D29">
            <v>1342</v>
          </cell>
          <cell r="AF29">
            <v>5209</v>
          </cell>
        </row>
        <row r="30">
          <cell r="D30">
            <v>1369</v>
          </cell>
          <cell r="AF30">
            <v>3501</v>
          </cell>
        </row>
        <row r="31">
          <cell r="D31">
            <v>6340</v>
          </cell>
          <cell r="AF31">
            <v>17201</v>
          </cell>
        </row>
        <row r="32">
          <cell r="D32">
            <v>2229</v>
          </cell>
          <cell r="AF32">
            <v>5828</v>
          </cell>
        </row>
        <row r="33">
          <cell r="D33">
            <v>609</v>
          </cell>
          <cell r="AF33">
            <v>2085</v>
          </cell>
        </row>
        <row r="34">
          <cell r="D34">
            <v>4661</v>
          </cell>
          <cell r="AF34">
            <v>13311</v>
          </cell>
        </row>
        <row r="35">
          <cell r="D35">
            <v>11059</v>
          </cell>
          <cell r="AF35">
            <v>30359</v>
          </cell>
        </row>
        <row r="36">
          <cell r="D36">
            <v>10906</v>
          </cell>
          <cell r="AF36">
            <v>33567</v>
          </cell>
        </row>
        <row r="37">
          <cell r="D37">
            <v>393</v>
          </cell>
          <cell r="AF37">
            <v>1021</v>
          </cell>
        </row>
        <row r="38">
          <cell r="D38">
            <v>12247</v>
          </cell>
          <cell r="AF38">
            <v>30360</v>
          </cell>
        </row>
        <row r="39">
          <cell r="D39">
            <v>2817</v>
          </cell>
          <cell r="AF39">
            <v>7029</v>
          </cell>
        </row>
        <row r="40">
          <cell r="D40">
            <v>2688</v>
          </cell>
          <cell r="AF40">
            <v>7000</v>
          </cell>
        </row>
        <row r="41">
          <cell r="D41">
            <v>2363</v>
          </cell>
          <cell r="AF41">
            <v>5614</v>
          </cell>
        </row>
        <row r="42">
          <cell r="D42">
            <v>274</v>
          </cell>
          <cell r="AF42">
            <v>760</v>
          </cell>
        </row>
        <row r="43">
          <cell r="D43">
            <v>166</v>
          </cell>
          <cell r="AF43">
            <v>684</v>
          </cell>
        </row>
        <row r="44">
          <cell r="D44">
            <v>2842</v>
          </cell>
          <cell r="AF44">
            <v>9757</v>
          </cell>
        </row>
        <row r="45">
          <cell r="D45">
            <v>269</v>
          </cell>
          <cell r="AF45">
            <v>383</v>
          </cell>
        </row>
        <row r="46">
          <cell r="D46">
            <v>8629</v>
          </cell>
          <cell r="AF46">
            <v>25207</v>
          </cell>
        </row>
        <row r="47">
          <cell r="D47">
            <v>737</v>
          </cell>
          <cell r="AF47">
            <v>1327</v>
          </cell>
        </row>
        <row r="48">
          <cell r="D48">
            <v>17587</v>
          </cell>
          <cell r="AF48">
            <v>48481</v>
          </cell>
        </row>
        <row r="49">
          <cell r="D49">
            <v>2107</v>
          </cell>
          <cell r="AF49">
            <v>5693</v>
          </cell>
        </row>
        <row r="50">
          <cell r="D50">
            <v>168</v>
          </cell>
          <cell r="AF50">
            <v>567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topLeftCell="A13" zoomScaleNormal="100" workbookViewId="0">
      <selection activeCell="A14" sqref="A14:K64"/>
    </sheetView>
  </sheetViews>
  <sheetFormatPr defaultColWidth="25.6640625" defaultRowHeight="13.2"/>
  <cols>
    <col min="1" max="1" width="20.88671875" style="1" customWidth="1"/>
    <col min="2" max="5" width="9.33203125" style="1" customWidth="1"/>
    <col min="6" max="6" width="10" style="1" customWidth="1"/>
    <col min="7" max="7" width="10.6640625" style="1" bestFit="1" customWidth="1"/>
    <col min="8" max="8" width="9.33203125" style="1" customWidth="1"/>
    <col min="9" max="9" width="10.6640625" style="1" bestFit="1" customWidth="1"/>
    <col min="10" max="10" width="9.33203125" style="1" customWidth="1"/>
    <col min="11" max="11" width="10" style="1" customWidth="1"/>
    <col min="12" max="16384" width="25.6640625" style="1"/>
  </cols>
  <sheetData>
    <row r="7" spans="1:11" ht="14.4">
      <c r="H7" s="8"/>
      <c r="I7" s="9"/>
    </row>
    <row r="8" spans="1:11">
      <c r="H8" s="9"/>
      <c r="I8" s="9"/>
    </row>
    <row r="9" spans="1:11" ht="16.2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6.2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G11" s="75"/>
      <c r="H11" s="17"/>
      <c r="I11" s="75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4.4">
      <c r="A14" s="26"/>
      <c r="B14" s="77" t="s">
        <v>57</v>
      </c>
      <c r="C14" s="78"/>
      <c r="D14" s="78"/>
      <c r="E14" s="79"/>
      <c r="F14" s="12" t="s">
        <v>27</v>
      </c>
      <c r="G14" s="77" t="s">
        <v>58</v>
      </c>
      <c r="H14" s="78"/>
      <c r="I14" s="78"/>
      <c r="J14" s="79"/>
      <c r="K14" s="12" t="s">
        <v>27</v>
      </c>
    </row>
    <row r="15" spans="1:11" ht="14.4">
      <c r="A15" s="26"/>
      <c r="B15" s="80" t="s">
        <v>59</v>
      </c>
      <c r="C15" s="81"/>
      <c r="D15" s="81"/>
      <c r="E15" s="82"/>
      <c r="F15" s="13" t="s">
        <v>32</v>
      </c>
      <c r="G15" s="80" t="s">
        <v>60</v>
      </c>
      <c r="H15" s="81"/>
      <c r="I15" s="81"/>
      <c r="J15" s="82"/>
      <c r="K15" s="13" t="s">
        <v>32</v>
      </c>
    </row>
    <row r="16" spans="1:11" ht="14.4">
      <c r="A16" s="27" t="s">
        <v>51</v>
      </c>
      <c r="B16" s="14">
        <v>2020</v>
      </c>
      <c r="C16" s="15" t="s">
        <v>29</v>
      </c>
      <c r="D16" s="14">
        <v>2019</v>
      </c>
      <c r="E16" s="15" t="s">
        <v>29</v>
      </c>
      <c r="F16" s="16" t="s">
        <v>56</v>
      </c>
      <c r="G16" s="14">
        <v>2020</v>
      </c>
      <c r="H16" s="15" t="s">
        <v>29</v>
      </c>
      <c r="I16" s="14">
        <v>2019</v>
      </c>
      <c r="J16" s="15" t="s">
        <v>29</v>
      </c>
      <c r="K16" s="16" t="s">
        <v>56</v>
      </c>
    </row>
    <row r="17" spans="1:11" ht="14.4">
      <c r="A17" s="28" t="s">
        <v>48</v>
      </c>
      <c r="B17" s="66">
        <f>+B18+B19+B20+B21</f>
        <v>4649</v>
      </c>
      <c r="C17" s="29">
        <f t="shared" ref="C17:C59" si="0">B17/B$61*100</f>
        <v>16.412483230953896</v>
      </c>
      <c r="D17" s="66">
        <f>+D18+D19+D20+D21</f>
        <v>48109</v>
      </c>
      <c r="E17" s="29">
        <f t="shared" ref="E17:E59" si="1">D17/D$61*100</f>
        <v>24.759909831087686</v>
      </c>
      <c r="F17" s="30">
        <f t="shared" ref="F17:F61" si="2">IF(B17&lt;&gt;0,IF(D17&lt;&gt;0,(B17-D17)/D17*100,"-"),"-")</f>
        <v>-90.33652746887276</v>
      </c>
      <c r="G17" s="66">
        <f>+G18+G19+G20+G21</f>
        <v>85875</v>
      </c>
      <c r="H17" s="29">
        <f t="shared" ref="H17:H59" si="3">G17/G$61*100</f>
        <v>24.734081620309166</v>
      </c>
      <c r="I17" s="66">
        <f>+I18+I19+I20+I21</f>
        <v>132198</v>
      </c>
      <c r="J17" s="29">
        <f t="shared" ref="J17:J59" si="4">I17/I$61*100</f>
        <v>24.569059243551454</v>
      </c>
      <c r="K17" s="30">
        <f t="shared" ref="K17:K55" si="5">IF(G17&lt;&gt;0,IF(I17&lt;&gt;0,(G17-I17)/I17*100,"-"),"-")</f>
        <v>-35.040620886851542</v>
      </c>
    </row>
    <row r="18" spans="1:11" ht="14.4">
      <c r="A18" s="31" t="s">
        <v>0</v>
      </c>
      <c r="B18" s="67">
        <f>'[1]Monthly trend by make 2020'!D10</f>
        <v>2794</v>
      </c>
      <c r="C18" s="29">
        <f t="shared" si="0"/>
        <v>9.8637294358539851</v>
      </c>
      <c r="D18" s="67">
        <f>'[1]Monthly trend by make 2019'!D10</f>
        <v>31679</v>
      </c>
      <c r="E18" s="29">
        <f t="shared" si="1"/>
        <v>16.304000988152463</v>
      </c>
      <c r="F18" s="30">
        <f t="shared" si="2"/>
        <v>-91.180277155213233</v>
      </c>
      <c r="G18" s="67">
        <f>'[1]Monthly trend by make 2020'!N10</f>
        <v>56467</v>
      </c>
      <c r="H18" s="29">
        <f t="shared" si="3"/>
        <v>16.263864766858781</v>
      </c>
      <c r="I18" s="67">
        <f>'[1]Monthly trend by make 2019'!AF10</f>
        <v>82783</v>
      </c>
      <c r="J18" s="29">
        <f t="shared" si="4"/>
        <v>15.385258713134236</v>
      </c>
      <c r="K18" s="30">
        <f t="shared" si="5"/>
        <v>-31.789135450515204</v>
      </c>
    </row>
    <row r="19" spans="1:11" ht="14.4">
      <c r="A19" s="31" t="s">
        <v>1</v>
      </c>
      <c r="B19" s="67">
        <f>'[1]Monthly trend by make 2020'!D11</f>
        <v>271</v>
      </c>
      <c r="C19" s="29">
        <f t="shared" si="0"/>
        <v>0.95671820941890839</v>
      </c>
      <c r="D19" s="67">
        <f>'[1]Monthly trend by make 2019'!D11</f>
        <v>2438</v>
      </c>
      <c r="E19" s="29">
        <f t="shared" si="1"/>
        <v>1.2547477637903881</v>
      </c>
      <c r="F19" s="30">
        <f t="shared" si="2"/>
        <v>-88.884331419196059</v>
      </c>
      <c r="G19" s="67">
        <f>'[1]Monthly trend by make 2020'!N11</f>
        <v>3974</v>
      </c>
      <c r="H19" s="29">
        <f t="shared" si="3"/>
        <v>1.1446083302370726</v>
      </c>
      <c r="I19" s="67">
        <f>'[1]Monthly trend by make 2019'!AF11</f>
        <v>7279</v>
      </c>
      <c r="J19" s="29">
        <f t="shared" si="4"/>
        <v>1.3528055056340567</v>
      </c>
      <c r="K19" s="30">
        <f t="shared" si="5"/>
        <v>-45.404588542382193</v>
      </c>
    </row>
    <row r="20" spans="1:11" ht="14.4">
      <c r="A20" s="31" t="s">
        <v>53</v>
      </c>
      <c r="B20" s="67">
        <f>'[1]Monthly trend by make 2020'!D12</f>
        <v>514</v>
      </c>
      <c r="C20" s="32">
        <f t="shared" si="0"/>
        <v>1.8145873049495165</v>
      </c>
      <c r="D20" s="68">
        <f>'[1]Monthly trend by make 2019'!D12</f>
        <v>6080</v>
      </c>
      <c r="E20" s="32">
        <f t="shared" si="1"/>
        <v>3.129149468353388</v>
      </c>
      <c r="F20" s="33">
        <f t="shared" si="2"/>
        <v>-91.546052631578945</v>
      </c>
      <c r="G20" s="68">
        <f>'[1]Monthly trend by make 2020'!N12</f>
        <v>12714</v>
      </c>
      <c r="H20" s="32">
        <f t="shared" si="3"/>
        <v>3.6619401888862964</v>
      </c>
      <c r="I20" s="68">
        <f>'[1]Monthly trend by make 2019'!AF12</f>
        <v>18509</v>
      </c>
      <c r="J20" s="32">
        <f t="shared" si="4"/>
        <v>3.4399061826872863</v>
      </c>
      <c r="K20" s="33">
        <f t="shared" si="5"/>
        <v>-31.3090928737371</v>
      </c>
    </row>
    <row r="21" spans="1:11" ht="14.4">
      <c r="A21" s="31" t="s">
        <v>44</v>
      </c>
      <c r="B21" s="68">
        <f>'[1]Monthly trend by make 2020'!D13</f>
        <v>1070</v>
      </c>
      <c r="C21" s="32">
        <f t="shared" si="0"/>
        <v>3.7774482807314831</v>
      </c>
      <c r="D21" s="68">
        <f>'[1]Monthly trend by make 2019'!D13</f>
        <v>7912</v>
      </c>
      <c r="E21" s="32">
        <f t="shared" si="1"/>
        <v>4.0720116107914484</v>
      </c>
      <c r="F21" s="34">
        <f>IF(B21&lt;&gt;0,IF(D21&lt;&gt;0,(B21-D21)/D21*100,"-"),"-")</f>
        <v>-86.476238624873616</v>
      </c>
      <c r="G21" s="68">
        <f>'[1]Monthly trend by make 2020'!N13</f>
        <v>12720</v>
      </c>
      <c r="H21" s="32">
        <f t="shared" si="3"/>
        <v>3.6636683343270171</v>
      </c>
      <c r="I21" s="68">
        <f>'[1]Monthly trend by make 2019'!AF13</f>
        <v>23627</v>
      </c>
      <c r="J21" s="32">
        <f t="shared" si="4"/>
        <v>4.3910888420958729</v>
      </c>
      <c r="K21" s="34">
        <f t="shared" si="5"/>
        <v>-46.163287763998817</v>
      </c>
    </row>
    <row r="22" spans="1:11" ht="14.4">
      <c r="A22" s="35" t="s">
        <v>24</v>
      </c>
      <c r="B22" s="69">
        <f>'[1]Monthly trend by make 2020'!D14</f>
        <v>14</v>
      </c>
      <c r="C22" s="36">
        <f t="shared" si="0"/>
        <v>4.9424556944150252E-2</v>
      </c>
      <c r="D22" s="70">
        <f>'[1]Monthly trend by make 2019'!D14</f>
        <v>37</v>
      </c>
      <c r="E22" s="36">
        <f t="shared" si="1"/>
        <v>1.9042521435703182E-2</v>
      </c>
      <c r="F22" s="37">
        <f>IF(B22&lt;&gt;0,IF(D22&lt;&gt;0,(B22-D22)/D22*100,"-"),"-")</f>
        <v>-62.162162162162161</v>
      </c>
      <c r="G22" s="69">
        <f>'[1]Monthly trend by make 2020'!N14</f>
        <v>136</v>
      </c>
      <c r="H22" s="36">
        <f t="shared" si="3"/>
        <v>3.9171296656326599E-2</v>
      </c>
      <c r="I22" s="70">
        <f>'[1]Monthly trend by make 2019'!AF14</f>
        <v>141</v>
      </c>
      <c r="J22" s="36">
        <f t="shared" si="4"/>
        <v>2.6204915001291663E-2</v>
      </c>
      <c r="K22" s="37">
        <f t="shared" si="5"/>
        <v>-3.5460992907801421</v>
      </c>
    </row>
    <row r="23" spans="1:11" ht="14.4">
      <c r="A23" s="35" t="s">
        <v>26</v>
      </c>
      <c r="B23" s="69">
        <f>'[1]Monthly trend by make 2020'!D15</f>
        <v>29</v>
      </c>
      <c r="C23" s="36">
        <f t="shared" si="0"/>
        <v>0.10237943938431124</v>
      </c>
      <c r="D23" s="70">
        <f>'[1]Monthly trend by make 2019'!D15</f>
        <v>128</v>
      </c>
      <c r="E23" s="36">
        <f t="shared" si="1"/>
        <v>6.5876830912702911E-2</v>
      </c>
      <c r="F23" s="37">
        <f>IF(B23&lt;&gt;0,IF(D23&lt;&gt;0,(B23-D23)/D23*100,"-"),"-")</f>
        <v>-77.34375</v>
      </c>
      <c r="G23" s="69">
        <f>'[1]Monthly trend by make 2020'!N15</f>
        <v>320</v>
      </c>
      <c r="H23" s="36">
        <f t="shared" si="3"/>
        <v>9.2167756838415521E-2</v>
      </c>
      <c r="I23" s="70">
        <f>'[1]Monthly trend by make 2019'!AF15</f>
        <v>557</v>
      </c>
      <c r="J23" s="36">
        <f t="shared" si="4"/>
        <v>0.10351870677815217</v>
      </c>
      <c r="K23" s="37">
        <f t="shared" si="5"/>
        <v>-42.549371633752244</v>
      </c>
    </row>
    <row r="24" spans="1:11" ht="14.4">
      <c r="A24" s="35" t="s">
        <v>54</v>
      </c>
      <c r="B24" s="69">
        <f>'[1]Monthly trend by make 2020'!D16</f>
        <v>69</v>
      </c>
      <c r="C24" s="36">
        <f t="shared" si="0"/>
        <v>0.24359245922474052</v>
      </c>
      <c r="D24" s="69">
        <f>'[1]Monthly trend by make 2019'!D16</f>
        <v>305</v>
      </c>
      <c r="E24" s="36">
        <f t="shared" si="1"/>
        <v>0.15697213615917491</v>
      </c>
      <c r="F24" s="37">
        <f t="shared" ref="F24" si="6">IF(B24&lt;&gt;0,IF(D24&lt;&gt;0,(B24-D24)/D24*100,"-"),"-")</f>
        <v>-77.377049180327873</v>
      </c>
      <c r="G24" s="69">
        <f>'[1]Monthly trend by make 2020'!N16</f>
        <v>593</v>
      </c>
      <c r="H24" s="36">
        <f t="shared" si="3"/>
        <v>0.17079837439118875</v>
      </c>
      <c r="I24" s="69">
        <f>'[1]Monthly trend by make 2019'!AF16</f>
        <v>830</v>
      </c>
      <c r="J24" s="36">
        <f t="shared" si="4"/>
        <v>0.15425588263171686</v>
      </c>
      <c r="K24" s="37">
        <f t="shared" si="5"/>
        <v>-28.554216867469879</v>
      </c>
    </row>
    <row r="25" spans="1:11" ht="14.4">
      <c r="A25" s="35" t="s">
        <v>25</v>
      </c>
      <c r="B25" s="69">
        <f>'[1]Monthly trend by make 2020'!D17</f>
        <v>22</v>
      </c>
      <c r="C25" s="36">
        <f t="shared" si="0"/>
        <v>7.7667160912236105E-2</v>
      </c>
      <c r="D25" s="69">
        <f>'[1]Monthly trend by make 2019'!D17</f>
        <v>24</v>
      </c>
      <c r="E25" s="36">
        <f t="shared" si="1"/>
        <v>1.2351905796131796E-2</v>
      </c>
      <c r="F25" s="37">
        <f t="shared" si="2"/>
        <v>-8.3333333333333321</v>
      </c>
      <c r="G25" s="69">
        <f>'[1]Monthly trend by make 2020'!N17</f>
        <v>84</v>
      </c>
      <c r="H25" s="36">
        <f t="shared" si="3"/>
        <v>2.4194036170084074E-2</v>
      </c>
      <c r="I25" s="69">
        <f>'[1]Monthly trend by make 2019'!AF17</f>
        <v>76</v>
      </c>
      <c r="J25" s="36">
        <f t="shared" si="4"/>
        <v>1.4124635036157207E-2</v>
      </c>
      <c r="K25" s="37">
        <f t="shared" si="5"/>
        <v>10.526315789473683</v>
      </c>
    </row>
    <row r="26" spans="1:11" ht="14.4">
      <c r="A26" s="35" t="s">
        <v>2</v>
      </c>
      <c r="B26" s="69">
        <f>'[1]Monthly trend by make 2020'!D18</f>
        <v>4</v>
      </c>
      <c r="C26" s="36">
        <f t="shared" si="0"/>
        <v>1.412130198404293E-2</v>
      </c>
      <c r="D26" s="69">
        <f>'[1]Monthly trend by make 2019'!D18</f>
        <v>4</v>
      </c>
      <c r="E26" s="36">
        <f t="shared" si="1"/>
        <v>2.058650966021966E-3</v>
      </c>
      <c r="F26" s="38">
        <f t="shared" si="2"/>
        <v>0</v>
      </c>
      <c r="G26" s="69">
        <f>'[1]Monthly trend by make 2020'!N18</f>
        <v>7</v>
      </c>
      <c r="H26" s="36">
        <f t="shared" si="3"/>
        <v>2.0161696808403398E-3</v>
      </c>
      <c r="I26" s="69">
        <f>'[1]Monthly trend by make 2019'!AF18</f>
        <v>12</v>
      </c>
      <c r="J26" s="36">
        <f t="shared" si="4"/>
        <v>2.2302055320248221E-3</v>
      </c>
      <c r="K26" s="38">
        <f t="shared" si="5"/>
        <v>-41.666666666666671</v>
      </c>
    </row>
    <row r="27" spans="1:11" ht="14.4">
      <c r="A27" s="39" t="s">
        <v>35</v>
      </c>
      <c r="B27" s="71">
        <f>SUM(B18:B26)</f>
        <v>4787</v>
      </c>
      <c r="C27" s="40">
        <f t="shared" si="0"/>
        <v>16.899668149403375</v>
      </c>
      <c r="D27" s="71">
        <f>SUM(D18:D26)</f>
        <v>48607</v>
      </c>
      <c r="E27" s="40">
        <f t="shared" si="1"/>
        <v>25.016211876357424</v>
      </c>
      <c r="F27" s="41">
        <f t="shared" si="2"/>
        <v>-90.151624251651</v>
      </c>
      <c r="G27" s="71">
        <f>SUM(G18:G26)</f>
        <v>87015</v>
      </c>
      <c r="H27" s="40">
        <f t="shared" si="3"/>
        <v>25.06242925404602</v>
      </c>
      <c r="I27" s="71">
        <f>SUM(I18:I26)</f>
        <v>133814</v>
      </c>
      <c r="J27" s="40">
        <f t="shared" si="4"/>
        <v>24.869393588530798</v>
      </c>
      <c r="K27" s="41">
        <f t="shared" si="5"/>
        <v>-34.97317171596395</v>
      </c>
    </row>
    <row r="28" spans="1:11" ht="14.4">
      <c r="A28" s="28" t="s">
        <v>3</v>
      </c>
      <c r="B28" s="67">
        <f>'[1]Monthly trend by make 2020'!D20</f>
        <v>1208</v>
      </c>
      <c r="C28" s="42">
        <f t="shared" si="0"/>
        <v>4.2646331991809641</v>
      </c>
      <c r="D28" s="43">
        <f>'[1]Monthly trend by make 2019'!D20</f>
        <v>6433</v>
      </c>
      <c r="E28" s="44">
        <f t="shared" si="1"/>
        <v>3.3108254161048261</v>
      </c>
      <c r="F28" s="45">
        <f t="shared" si="2"/>
        <v>-81.221824965024098</v>
      </c>
      <c r="G28" s="72">
        <f>'[1]Monthly trend by make 2020'!N20</f>
        <v>12068</v>
      </c>
      <c r="H28" s="42">
        <f t="shared" si="3"/>
        <v>3.4758765297687457</v>
      </c>
      <c r="I28" s="43">
        <f>'[1]Monthly trend by make 2019'!AF20</f>
        <v>16215</v>
      </c>
      <c r="J28" s="44">
        <f t="shared" si="4"/>
        <v>3.013565225148541</v>
      </c>
      <c r="K28" s="45">
        <f t="shared" si="5"/>
        <v>-25.57508479802652</v>
      </c>
    </row>
    <row r="29" spans="1:11" ht="14.4">
      <c r="A29" s="46" t="s">
        <v>4</v>
      </c>
      <c r="B29" s="67">
        <f>'[1]Monthly trend by make 2020'!D21</f>
        <v>723</v>
      </c>
      <c r="C29" s="29">
        <f t="shared" si="0"/>
        <v>2.5524253336157594</v>
      </c>
      <c r="D29" s="43">
        <f>'[1]Monthly trend by make 2019'!D21</f>
        <v>6344</v>
      </c>
      <c r="E29" s="32">
        <f t="shared" si="1"/>
        <v>3.2650204321108376</v>
      </c>
      <c r="F29" s="47">
        <f t="shared" si="2"/>
        <v>-88.603404791929393</v>
      </c>
      <c r="G29" s="73">
        <f>'[1]Monthly trend by make 2020'!N21</f>
        <v>11217</v>
      </c>
      <c r="H29" s="29">
        <f t="shared" si="3"/>
        <v>3.2307679014265838</v>
      </c>
      <c r="I29" s="43">
        <f>'[1]Monthly trend by make 2019'!AF21</f>
        <v>16920</v>
      </c>
      <c r="J29" s="32">
        <f t="shared" si="4"/>
        <v>3.1445898001549994</v>
      </c>
      <c r="K29" s="47">
        <f t="shared" si="5"/>
        <v>-33.705673758865245</v>
      </c>
    </row>
    <row r="30" spans="1:11" ht="14.4">
      <c r="A30" s="46" t="s">
        <v>52</v>
      </c>
      <c r="B30" s="67">
        <f>'[1]Monthly trend by make 2020'!D22</f>
        <v>1110</v>
      </c>
      <c r="C30" s="29">
        <f t="shared" si="0"/>
        <v>3.9186613005719129</v>
      </c>
      <c r="D30" s="43">
        <f>'[1]Monthly trend by make 2019'!D22</f>
        <v>9907</v>
      </c>
      <c r="E30" s="32">
        <f t="shared" si="1"/>
        <v>5.0987637800949042</v>
      </c>
      <c r="F30" s="47">
        <f t="shared" si="2"/>
        <v>-88.795800948824066</v>
      </c>
      <c r="G30" s="73">
        <f>'[1]Monthly trend by make 2020'!N22</f>
        <v>19299</v>
      </c>
      <c r="H30" s="29">
        <f t="shared" si="3"/>
        <v>5.5585798100768162</v>
      </c>
      <c r="I30" s="43">
        <f>'[1]Monthly trend by make 2019'!AF22</f>
        <v>28484</v>
      </c>
      <c r="J30" s="32">
        <f t="shared" si="4"/>
        <v>5.2937645311829193</v>
      </c>
      <c r="K30" s="47">
        <f t="shared" si="5"/>
        <v>-32.246173290268217</v>
      </c>
    </row>
    <row r="31" spans="1:11" ht="14.4">
      <c r="A31" s="46" t="s">
        <v>37</v>
      </c>
      <c r="B31" s="67">
        <f>'[1]Monthly trend by make 2020'!D23</f>
        <v>1215</v>
      </c>
      <c r="C31" s="29">
        <f t="shared" si="0"/>
        <v>4.2893454776530398</v>
      </c>
      <c r="D31" s="43">
        <f>'[1]Monthly trend by make 2019'!D23</f>
        <v>8695</v>
      </c>
      <c r="E31" s="32">
        <f t="shared" si="1"/>
        <v>4.4749925373902482</v>
      </c>
      <c r="F31" s="47">
        <f t="shared" si="2"/>
        <v>-86.026451983898795</v>
      </c>
      <c r="G31" s="73">
        <f>'[1]Monthly trend by make 2020'!N23</f>
        <v>11145</v>
      </c>
      <c r="H31" s="29">
        <f t="shared" si="3"/>
        <v>3.2100301561379405</v>
      </c>
      <c r="I31" s="43">
        <f>'[1]Monthly trend by make 2019'!AF23</f>
        <v>22529</v>
      </c>
      <c r="J31" s="32">
        <f t="shared" si="4"/>
        <v>4.1870250359156014</v>
      </c>
      <c r="K31" s="47">
        <f t="shared" si="5"/>
        <v>-50.530427449065648</v>
      </c>
    </row>
    <row r="32" spans="1:11" ht="14.4">
      <c r="A32" s="46" t="s">
        <v>5</v>
      </c>
      <c r="B32" s="67">
        <f>'[1]Monthly trend by make 2020'!D24</f>
        <v>1759</v>
      </c>
      <c r="C32" s="29">
        <f t="shared" si="0"/>
        <v>6.2098425474828778</v>
      </c>
      <c r="D32" s="43">
        <f>'[1]Monthly trend by make 2019'!D24</f>
        <v>12332</v>
      </c>
      <c r="E32" s="32">
        <f t="shared" si="1"/>
        <v>6.3468209282457204</v>
      </c>
      <c r="F32" s="47">
        <f t="shared" si="2"/>
        <v>-85.736295815763867</v>
      </c>
      <c r="G32" s="48">
        <f>'[1]Monthly trend by make 2020'!N24</f>
        <v>21664</v>
      </c>
      <c r="H32" s="29">
        <f t="shared" si="3"/>
        <v>6.2397571379607308</v>
      </c>
      <c r="I32" s="43">
        <f>'[1]Monthly trend by make 2019'!AF24</f>
        <v>34972</v>
      </c>
      <c r="J32" s="32">
        <f t="shared" si="4"/>
        <v>6.4995623221643397</v>
      </c>
      <c r="K32" s="47">
        <f t="shared" si="5"/>
        <v>-38.05329978268329</v>
      </c>
    </row>
    <row r="33" spans="1:11" ht="14.4">
      <c r="A33" s="46" t="s">
        <v>6</v>
      </c>
      <c r="B33" s="67">
        <f>'[1]Monthly trend by make 2020'!D25</f>
        <v>142</v>
      </c>
      <c r="C33" s="29">
        <f t="shared" si="0"/>
        <v>0.50130622043352402</v>
      </c>
      <c r="D33" s="43">
        <f>'[1]Monthly trend by make 2019'!D25</f>
        <v>895</v>
      </c>
      <c r="E33" s="32">
        <f t="shared" si="1"/>
        <v>0.46062315364741485</v>
      </c>
      <c r="F33" s="47">
        <f t="shared" si="2"/>
        <v>-84.134078212290504</v>
      </c>
      <c r="G33" s="48">
        <f>'[1]Monthly trend by make 2020'!N25</f>
        <v>1644</v>
      </c>
      <c r="H33" s="29">
        <f t="shared" si="3"/>
        <v>0.4735118507573598</v>
      </c>
      <c r="I33" s="43">
        <f>'[1]Monthly trend by make 2019'!AF25</f>
        <v>2553</v>
      </c>
      <c r="J33" s="32">
        <f t="shared" si="4"/>
        <v>0.4744762269382809</v>
      </c>
      <c r="K33" s="47">
        <f t="shared" si="5"/>
        <v>-35.605170387779083</v>
      </c>
    </row>
    <row r="34" spans="1:11" ht="14.4">
      <c r="A34" s="46" t="s">
        <v>7</v>
      </c>
      <c r="B34" s="67">
        <f>'[1]Monthly trend by make 2020'!D26</f>
        <v>783</v>
      </c>
      <c r="C34" s="29">
        <f t="shared" si="0"/>
        <v>2.7642448633764034</v>
      </c>
      <c r="D34" s="43">
        <f>'[1]Monthly trend by make 2019'!D26</f>
        <v>4660</v>
      </c>
      <c r="E34" s="32">
        <f t="shared" si="1"/>
        <v>2.3983283754155904</v>
      </c>
      <c r="F34" s="47">
        <f t="shared" si="2"/>
        <v>-83.197424892703864</v>
      </c>
      <c r="G34" s="48">
        <f>'[1]Monthly trend by make 2020'!N26</f>
        <v>8034</v>
      </c>
      <c r="H34" s="29">
        <f t="shared" si="3"/>
        <v>2.3139867451244696</v>
      </c>
      <c r="I34" s="43">
        <f>'[1]Monthly trend by make 2019'!AF26</f>
        <v>12365</v>
      </c>
      <c r="J34" s="32">
        <f t="shared" si="4"/>
        <v>2.2980409502905772</v>
      </c>
      <c r="K34" s="47">
        <f t="shared" si="5"/>
        <v>-35.026283865750102</v>
      </c>
    </row>
    <row r="35" spans="1:11" ht="14.4">
      <c r="A35" s="46" t="s">
        <v>33</v>
      </c>
      <c r="B35" s="67">
        <f>'[1]Monthly trend by make 2020'!D27</f>
        <v>170</v>
      </c>
      <c r="C35" s="29">
        <f t="shared" si="0"/>
        <v>0.60015533432182444</v>
      </c>
      <c r="D35" s="43">
        <f>'[1]Monthly trend by make 2019'!D27</f>
        <v>661</v>
      </c>
      <c r="E35" s="32">
        <f t="shared" si="1"/>
        <v>0.34019207213512986</v>
      </c>
      <c r="F35" s="47">
        <f t="shared" si="2"/>
        <v>-74.281391830559755</v>
      </c>
      <c r="G35" s="48">
        <f>'[1]Monthly trend by make 2020'!N27</f>
        <v>1199</v>
      </c>
      <c r="H35" s="29">
        <f t="shared" si="3"/>
        <v>0.34534106390393815</v>
      </c>
      <c r="I35" s="43">
        <f>'[1]Monthly trend by make 2019'!AF27</f>
        <v>2747</v>
      </c>
      <c r="J35" s="32">
        <f t="shared" si="4"/>
        <v>0.51053121637268217</v>
      </c>
      <c r="K35" s="47">
        <f t="shared" si="5"/>
        <v>-56.352384419366587</v>
      </c>
    </row>
    <row r="36" spans="1:11" ht="14.4">
      <c r="A36" s="46" t="s">
        <v>8</v>
      </c>
      <c r="B36" s="67">
        <f>'[1]Monthly trend by make 2020'!D28</f>
        <v>1624</v>
      </c>
      <c r="C36" s="29">
        <f t="shared" si="0"/>
        <v>5.7332486055214291</v>
      </c>
      <c r="D36" s="43">
        <f>'[1]Monthly trend by make 2019'!D28</f>
        <v>3966</v>
      </c>
      <c r="E36" s="32">
        <f t="shared" si="1"/>
        <v>2.0411524328107791</v>
      </c>
      <c r="F36" s="47">
        <f t="shared" si="2"/>
        <v>-59.051941502773573</v>
      </c>
      <c r="G36" s="48">
        <f>'[1]Monthly trend by make 2020'!N28</f>
        <v>10632</v>
      </c>
      <c r="H36" s="29">
        <f t="shared" si="3"/>
        <v>3.0622737209563557</v>
      </c>
      <c r="I36" s="43">
        <f>'[1]Monthly trend by make 2019'!AF28</f>
        <v>12524</v>
      </c>
      <c r="J36" s="32">
        <f t="shared" si="4"/>
        <v>2.327591173589906</v>
      </c>
      <c r="K36" s="47">
        <f t="shared" si="5"/>
        <v>-15.106994570424783</v>
      </c>
    </row>
    <row r="37" spans="1:11" ht="14.4">
      <c r="A37" s="46" t="s">
        <v>9</v>
      </c>
      <c r="B37" s="67">
        <f>'[1]Monthly trend by make 2020'!D29</f>
        <v>496</v>
      </c>
      <c r="C37" s="29">
        <f t="shared" si="0"/>
        <v>1.7510414460213231</v>
      </c>
      <c r="D37" s="43">
        <f>'[1]Monthly trend by make 2019'!D29</f>
        <v>1342</v>
      </c>
      <c r="E37" s="32">
        <f t="shared" si="1"/>
        <v>0.69067739910036952</v>
      </c>
      <c r="F37" s="47">
        <f t="shared" si="2"/>
        <v>-63.040238450074511</v>
      </c>
      <c r="G37" s="48">
        <f>'[1]Monthly trend by make 2020'!N29</f>
        <v>3480</v>
      </c>
      <c r="H37" s="29">
        <f t="shared" si="3"/>
        <v>1.0023243556177688</v>
      </c>
      <c r="I37" s="43">
        <f>'[1]Monthly trend by make 2019'!AF29</f>
        <v>5209</v>
      </c>
      <c r="J37" s="32">
        <f t="shared" si="4"/>
        <v>0.96809505135977481</v>
      </c>
      <c r="K37" s="47">
        <f t="shared" si="5"/>
        <v>-33.192551353426765</v>
      </c>
    </row>
    <row r="38" spans="1:11" ht="14.4">
      <c r="A38" s="46" t="s">
        <v>10</v>
      </c>
      <c r="B38" s="67">
        <f>'[1]Monthly trend by make 2020'!D30</f>
        <v>147</v>
      </c>
      <c r="C38" s="29">
        <f t="shared" si="0"/>
        <v>0.51895784791357769</v>
      </c>
      <c r="D38" s="43">
        <f>'[1]Monthly trend by make 2019'!D30</f>
        <v>1369</v>
      </c>
      <c r="E38" s="32">
        <f t="shared" si="1"/>
        <v>0.7045732931210178</v>
      </c>
      <c r="F38" s="47">
        <f t="shared" si="2"/>
        <v>-89.262235208181153</v>
      </c>
      <c r="G38" s="48">
        <f>'[1]Monthly trend by make 2020'!N30</f>
        <v>2416</v>
      </c>
      <c r="H38" s="29">
        <f t="shared" si="3"/>
        <v>0.69586656413003711</v>
      </c>
      <c r="I38" s="43">
        <f>'[1]Monthly trend by make 2019'!AF30</f>
        <v>3501</v>
      </c>
      <c r="J38" s="32">
        <f t="shared" si="4"/>
        <v>0.6506624639682419</v>
      </c>
      <c r="K38" s="47">
        <f t="shared" si="5"/>
        <v>-30.991145387032276</v>
      </c>
    </row>
    <row r="39" spans="1:11" ht="14.4">
      <c r="A39" s="46" t="s">
        <v>11</v>
      </c>
      <c r="B39" s="67">
        <f>'[1]Monthly trend by make 2020'!D31</f>
        <v>1591</v>
      </c>
      <c r="C39" s="29">
        <f t="shared" si="0"/>
        <v>5.6167478641530755</v>
      </c>
      <c r="D39" s="43">
        <f>'[1]Monthly trend by make 2019'!D31</f>
        <v>6340</v>
      </c>
      <c r="E39" s="32">
        <f t="shared" si="1"/>
        <v>3.2629617811448157</v>
      </c>
      <c r="F39" s="47">
        <f t="shared" si="2"/>
        <v>-74.905362776025243</v>
      </c>
      <c r="G39" s="48">
        <f>'[1]Monthly trend by make 2020'!N31</f>
        <v>10547</v>
      </c>
      <c r="H39" s="29">
        <f t="shared" si="3"/>
        <v>3.0377916605461515</v>
      </c>
      <c r="I39" s="43">
        <f>'[1]Monthly trend by make 2019'!AF31</f>
        <v>17201</v>
      </c>
      <c r="J39" s="32">
        <f t="shared" si="4"/>
        <v>3.1968137796965808</v>
      </c>
      <c r="K39" s="47">
        <f t="shared" si="5"/>
        <v>-38.683797453636416</v>
      </c>
    </row>
    <row r="40" spans="1:11" ht="14.4">
      <c r="A40" s="46" t="s">
        <v>36</v>
      </c>
      <c r="B40" s="67">
        <f>'[1]Monthly trend by make 2020'!D32</f>
        <v>349</v>
      </c>
      <c r="C40" s="29">
        <f t="shared" si="0"/>
        <v>1.2320835981077456</v>
      </c>
      <c r="D40" s="43">
        <f>'[1]Monthly trend by make 2019'!D32</f>
        <v>2229</v>
      </c>
      <c r="E40" s="32">
        <f t="shared" si="1"/>
        <v>1.1471832508157405</v>
      </c>
      <c r="F40" s="47">
        <f t="shared" si="2"/>
        <v>-84.342754598474656</v>
      </c>
      <c r="G40" s="48">
        <f>'[1]Monthly trend by make 2020'!N32</f>
        <v>3745</v>
      </c>
      <c r="H40" s="29">
        <f t="shared" si="3"/>
        <v>1.0786507792495816</v>
      </c>
      <c r="I40" s="43">
        <f>'[1]Monthly trend by make 2019'!AF32</f>
        <v>5828</v>
      </c>
      <c r="J40" s="32">
        <f t="shared" si="4"/>
        <v>1.0831364867200552</v>
      </c>
      <c r="K40" s="47">
        <f t="shared" si="5"/>
        <v>-35.741249142072753</v>
      </c>
    </row>
    <row r="41" spans="1:11" ht="14.4">
      <c r="A41" s="46" t="s">
        <v>12</v>
      </c>
      <c r="B41" s="67">
        <f>'[1]Monthly trend by make 2020'!D33</f>
        <v>118</v>
      </c>
      <c r="C41" s="29">
        <f t="shared" si="0"/>
        <v>0.41657840852926642</v>
      </c>
      <c r="D41" s="43">
        <f>'[1]Monthly trend by make 2019'!D33</f>
        <v>609</v>
      </c>
      <c r="E41" s="32">
        <f t="shared" si="1"/>
        <v>0.31342960957684429</v>
      </c>
      <c r="F41" s="47">
        <f t="shared" si="2"/>
        <v>-80.623973727421998</v>
      </c>
      <c r="G41" s="48">
        <f>'[1]Monthly trend by make 2020'!N33</f>
        <v>1366</v>
      </c>
      <c r="H41" s="29">
        <f t="shared" si="3"/>
        <v>0.39344111200398624</v>
      </c>
      <c r="I41" s="43">
        <f>'[1]Monthly trend by make 2019'!AF33</f>
        <v>2085</v>
      </c>
      <c r="J41" s="32">
        <f t="shared" si="4"/>
        <v>0.38749821118931282</v>
      </c>
      <c r="K41" s="47">
        <f t="shared" si="5"/>
        <v>-34.484412470023976</v>
      </c>
    </row>
    <row r="42" spans="1:11" ht="14.4">
      <c r="A42" s="46" t="s">
        <v>13</v>
      </c>
      <c r="B42" s="67">
        <f>'[1]Monthly trend by make 2020'!D34</f>
        <v>684</v>
      </c>
      <c r="C42" s="29">
        <f t="shared" si="0"/>
        <v>2.4147426392713407</v>
      </c>
      <c r="D42" s="43">
        <f>'[1]Monthly trend by make 2019'!D34</f>
        <v>4661</v>
      </c>
      <c r="E42" s="32">
        <f t="shared" si="1"/>
        <v>2.3988430381570955</v>
      </c>
      <c r="F42" s="47">
        <f t="shared" si="2"/>
        <v>-85.325037545591073</v>
      </c>
      <c r="G42" s="48">
        <f>'[1]Monthly trend by make 2020'!N34</f>
        <v>7729</v>
      </c>
      <c r="H42" s="29">
        <f t="shared" si="3"/>
        <v>2.2261393518878547</v>
      </c>
      <c r="I42" s="43">
        <f>'[1]Monthly trend by make 2019'!AF34</f>
        <v>13311</v>
      </c>
      <c r="J42" s="32">
        <f t="shared" si="4"/>
        <v>2.4738554863985343</v>
      </c>
      <c r="K42" s="47">
        <f t="shared" si="5"/>
        <v>-41.93524152956202</v>
      </c>
    </row>
    <row r="43" spans="1:11" ht="14.4">
      <c r="A43" s="46" t="s">
        <v>14</v>
      </c>
      <c r="B43" s="67">
        <f>'[1]Monthly trend by make 2020'!D35</f>
        <v>824</v>
      </c>
      <c r="C43" s="29">
        <f t="shared" si="0"/>
        <v>2.9089882087128434</v>
      </c>
      <c r="D43" s="43">
        <f>'[1]Monthly trend by make 2019'!D35</f>
        <v>11059</v>
      </c>
      <c r="E43" s="32">
        <f t="shared" si="1"/>
        <v>5.6916552583092299</v>
      </c>
      <c r="F43" s="47">
        <f t="shared" si="2"/>
        <v>-92.549055068270192</v>
      </c>
      <c r="G43" s="48">
        <f>'[1]Monthly trend by make 2020'!N35</f>
        <v>15675</v>
      </c>
      <c r="H43" s="29">
        <f t="shared" si="3"/>
        <v>4.5147799638817609</v>
      </c>
      <c r="I43" s="43">
        <f>'[1]Monthly trend by make 2019'!AF35</f>
        <v>30359</v>
      </c>
      <c r="J43" s="32">
        <f t="shared" si="4"/>
        <v>5.6422341455617984</v>
      </c>
      <c r="K43" s="47">
        <f t="shared" si="5"/>
        <v>-48.367864554168449</v>
      </c>
    </row>
    <row r="44" spans="1:11" ht="14.4">
      <c r="A44" s="46" t="s">
        <v>15</v>
      </c>
      <c r="B44" s="67">
        <f>'[1]Monthly trend by make 2020'!D36</f>
        <v>1496</v>
      </c>
      <c r="C44" s="29">
        <f t="shared" si="0"/>
        <v>5.2813669420320553</v>
      </c>
      <c r="D44" s="43">
        <f>'[1]Monthly trend by make 2019'!D36</f>
        <v>10906</v>
      </c>
      <c r="E44" s="32">
        <f t="shared" si="1"/>
        <v>5.6129118588588902</v>
      </c>
      <c r="F44" s="47">
        <f t="shared" si="2"/>
        <v>-86.282780121034293</v>
      </c>
      <c r="G44" s="48">
        <f>'[1]Monthly trend by make 2020'!N36</f>
        <v>22187</v>
      </c>
      <c r="H44" s="29">
        <f t="shared" si="3"/>
        <v>6.3903938155435158</v>
      </c>
      <c r="I44" s="43">
        <f>'[1]Monthly trend by make 2019'!AF36</f>
        <v>33567</v>
      </c>
      <c r="J44" s="32">
        <f t="shared" si="4"/>
        <v>6.2384424244564345</v>
      </c>
      <c r="K44" s="47">
        <f t="shared" si="5"/>
        <v>-33.902344564602139</v>
      </c>
    </row>
    <row r="45" spans="1:11" ht="14.4">
      <c r="A45" s="46" t="s">
        <v>38</v>
      </c>
      <c r="B45" s="67">
        <f>'[1]Monthly trend by make 2020'!D37</f>
        <v>216</v>
      </c>
      <c r="C45" s="29">
        <f t="shared" si="0"/>
        <v>0.76255030713831806</v>
      </c>
      <c r="D45" s="43">
        <f>'[1]Monthly trend by make 2019'!D37</f>
        <v>393</v>
      </c>
      <c r="E45" s="32">
        <f t="shared" si="1"/>
        <v>0.20226245741165813</v>
      </c>
      <c r="F45" s="47">
        <f t="shared" si="2"/>
        <v>-45.038167938931295</v>
      </c>
      <c r="G45" s="48">
        <f>'[1]Monthly trend by make 2020'!N37</f>
        <v>1478</v>
      </c>
      <c r="H45" s="29">
        <f t="shared" si="3"/>
        <v>0.42569982689743163</v>
      </c>
      <c r="I45" s="43">
        <f>'[1]Monthly trend by make 2019'!AF37</f>
        <v>1021</v>
      </c>
      <c r="J45" s="32">
        <f t="shared" si="4"/>
        <v>0.18975332068311196</v>
      </c>
      <c r="K45" s="47">
        <f t="shared" si="5"/>
        <v>44.760039177277179</v>
      </c>
    </row>
    <row r="46" spans="1:11" ht="14.4">
      <c r="A46" s="46" t="s">
        <v>16</v>
      </c>
      <c r="B46" s="67">
        <f>'[1]Monthly trend by make 2020'!D38</f>
        <v>1702</v>
      </c>
      <c r="C46" s="29">
        <f t="shared" si="0"/>
        <v>6.0086139942102665</v>
      </c>
      <c r="D46" s="43">
        <f>'[1]Monthly trend by make 2019'!D38</f>
        <v>12247</v>
      </c>
      <c r="E46" s="32">
        <f t="shared" si="1"/>
        <v>6.3030745952177547</v>
      </c>
      <c r="F46" s="47">
        <f t="shared" si="2"/>
        <v>-86.102719033232631</v>
      </c>
      <c r="G46" s="48">
        <f>'[1]Monthly trend by make 2020'!N38</f>
        <v>19012</v>
      </c>
      <c r="H46" s="29">
        <f t="shared" si="3"/>
        <v>5.4759168531623628</v>
      </c>
      <c r="I46" s="43">
        <f>'[1]Monthly trend by make 2019'!AF38</f>
        <v>30360</v>
      </c>
      <c r="J46" s="32">
        <f t="shared" si="4"/>
        <v>5.6424199960228005</v>
      </c>
      <c r="K46" s="47">
        <f t="shared" si="5"/>
        <v>-37.378129117259547</v>
      </c>
    </row>
    <row r="47" spans="1:11" ht="14.4">
      <c r="A47" s="46" t="s">
        <v>17</v>
      </c>
      <c r="B47" s="67">
        <f>'[1]Monthly trend by make 2020'!D39</f>
        <v>283</v>
      </c>
      <c r="C47" s="29">
        <f t="shared" si="0"/>
        <v>0.99908211537103708</v>
      </c>
      <c r="D47" s="43">
        <f>'[1]Monthly trend by make 2019'!D39</f>
        <v>2817</v>
      </c>
      <c r="E47" s="32">
        <f t="shared" si="1"/>
        <v>1.4498049428209694</v>
      </c>
      <c r="F47" s="47">
        <f t="shared" si="2"/>
        <v>-89.953851615193472</v>
      </c>
      <c r="G47" s="48">
        <f>'[1]Monthly trend by make 2020'!N39</f>
        <v>5284</v>
      </c>
      <c r="H47" s="29">
        <f t="shared" si="3"/>
        <v>1.5219200847943364</v>
      </c>
      <c r="I47" s="43">
        <f>'[1]Monthly trend by make 2019'!AF39</f>
        <v>7029</v>
      </c>
      <c r="J47" s="32">
        <f t="shared" si="4"/>
        <v>1.3063428903835395</v>
      </c>
      <c r="K47" s="47">
        <f t="shared" si="5"/>
        <v>-24.825722008820598</v>
      </c>
    </row>
    <row r="48" spans="1:11" ht="14.4">
      <c r="A48" s="46" t="s">
        <v>18</v>
      </c>
      <c r="B48" s="67">
        <f>'[1]Monthly trend by make 2020'!D40</f>
        <v>719</v>
      </c>
      <c r="C48" s="29">
        <f t="shared" si="0"/>
        <v>2.5383040316317165</v>
      </c>
      <c r="D48" s="43">
        <f>'[1]Monthly trend by make 2019'!D40</f>
        <v>2688</v>
      </c>
      <c r="E48" s="32">
        <f t="shared" si="1"/>
        <v>1.3834134491667611</v>
      </c>
      <c r="F48" s="47">
        <f t="shared" si="2"/>
        <v>-73.251488095238088</v>
      </c>
      <c r="G48" s="48">
        <f>'[1]Monthly trend by make 2020'!N40</f>
        <v>6159</v>
      </c>
      <c r="H48" s="29">
        <f t="shared" si="3"/>
        <v>1.7739412948993787</v>
      </c>
      <c r="I48" s="43">
        <f>'[1]Monthly trend by make 2019'!AF40</f>
        <v>7000</v>
      </c>
      <c r="J48" s="32">
        <f t="shared" si="4"/>
        <v>1.3009532270144797</v>
      </c>
      <c r="K48" s="47">
        <f t="shared" si="5"/>
        <v>-12.014285714285714</v>
      </c>
    </row>
    <row r="49" spans="1:11" ht="14.4">
      <c r="A49" s="49" t="s">
        <v>19</v>
      </c>
      <c r="B49" s="67">
        <f>'[1]Monthly trend by make 2020'!D41</f>
        <v>165</v>
      </c>
      <c r="C49" s="29">
        <f t="shared" si="0"/>
        <v>0.58250370684177077</v>
      </c>
      <c r="D49" s="43">
        <f>'[1]Monthly trend by make 2019'!D41</f>
        <v>2363</v>
      </c>
      <c r="E49" s="32">
        <f t="shared" si="1"/>
        <v>1.2161480581774762</v>
      </c>
      <c r="F49" s="47">
        <f t="shared" si="2"/>
        <v>-93.017350825222181</v>
      </c>
      <c r="G49" s="48">
        <f>'[1]Monthly trend by make 2020'!N41</f>
        <v>799</v>
      </c>
      <c r="H49" s="29">
        <f t="shared" si="3"/>
        <v>0.23013136785591878</v>
      </c>
      <c r="I49" s="43">
        <f>'[1]Monthly trend by make 2019'!AF41</f>
        <v>5614</v>
      </c>
      <c r="J49" s="32">
        <f t="shared" si="4"/>
        <v>1.0433644880656128</v>
      </c>
      <c r="K49" s="47">
        <f t="shared" si="5"/>
        <v>-85.767723548272173</v>
      </c>
    </row>
    <row r="50" spans="1:11" ht="14.4">
      <c r="A50" s="46" t="s">
        <v>46</v>
      </c>
      <c r="B50" s="67">
        <f>'[1]Monthly trend by make 2020'!D42</f>
        <v>17</v>
      </c>
      <c r="C50" s="29">
        <f t="shared" si="0"/>
        <v>6.0015533432182445E-2</v>
      </c>
      <c r="D50" s="43">
        <f>'[1]Monthly trend by make 2019'!D42</f>
        <v>274</v>
      </c>
      <c r="E50" s="32">
        <f t="shared" si="1"/>
        <v>0.14101759117250467</v>
      </c>
      <c r="F50" s="47">
        <f t="shared" si="2"/>
        <v>-93.795620437956202</v>
      </c>
      <c r="G50" s="48">
        <f>'[1]Monthly trend by make 2020'!N42</f>
        <v>336</v>
      </c>
      <c r="H50" s="29">
        <f t="shared" si="3"/>
        <v>9.6776144680336296E-2</v>
      </c>
      <c r="I50" s="43">
        <f>'[1]Monthly trend by make 2019'!AF42</f>
        <v>760</v>
      </c>
      <c r="J50" s="32">
        <f t="shared" si="4"/>
        <v>0.14124635036157207</v>
      </c>
      <c r="K50" s="47">
        <f t="shared" si="5"/>
        <v>-55.78947368421052</v>
      </c>
    </row>
    <row r="51" spans="1:11" ht="14.4">
      <c r="A51" s="46" t="s">
        <v>39</v>
      </c>
      <c r="B51" s="67">
        <f>'[1]Monthly trend by make 2020'!D43</f>
        <v>87</v>
      </c>
      <c r="C51" s="29">
        <f t="shared" si="0"/>
        <v>0.30713831815293369</v>
      </c>
      <c r="D51" s="43">
        <f>'[1]Monthly trend by make 2019'!D43</f>
        <v>166</v>
      </c>
      <c r="E51" s="32">
        <f t="shared" si="1"/>
        <v>8.543401508991158E-2</v>
      </c>
      <c r="F51" s="47">
        <f t="shared" si="2"/>
        <v>-47.590361445783131</v>
      </c>
      <c r="G51" s="48">
        <f>'[1]Monthly trend by make 2020'!N43</f>
        <v>507</v>
      </c>
      <c r="H51" s="29">
        <f t="shared" si="3"/>
        <v>0.1460282897408646</v>
      </c>
      <c r="I51" s="43">
        <f>'[1]Monthly trend by make 2019'!AF43</f>
        <v>684</v>
      </c>
      <c r="J51" s="32">
        <f t="shared" si="4"/>
        <v>0.12712171532541486</v>
      </c>
      <c r="K51" s="47">
        <f t="shared" si="5"/>
        <v>-25.877192982456144</v>
      </c>
    </row>
    <row r="52" spans="1:11" ht="14.4">
      <c r="A52" s="46" t="s">
        <v>20</v>
      </c>
      <c r="B52" s="67">
        <f>'[1]Monthly trend by make 2020'!D44</f>
        <v>1208</v>
      </c>
      <c r="C52" s="29">
        <f t="shared" si="0"/>
        <v>4.2646331991809641</v>
      </c>
      <c r="D52" s="43">
        <f>'[1]Monthly trend by make 2019'!D44</f>
        <v>2842</v>
      </c>
      <c r="E52" s="32">
        <f t="shared" si="1"/>
        <v>1.4626715113586068</v>
      </c>
      <c r="F52" s="47">
        <f t="shared" si="2"/>
        <v>-57.494722026741726</v>
      </c>
      <c r="G52" s="48">
        <f>'[1]Monthly trend by make 2020'!N44</f>
        <v>7270</v>
      </c>
      <c r="H52" s="29">
        <f t="shared" si="3"/>
        <v>2.0939362256727527</v>
      </c>
      <c r="I52" s="43">
        <f>'[1]Monthly trend by make 2019'!AF44</f>
        <v>9757</v>
      </c>
      <c r="J52" s="32">
        <f t="shared" si="4"/>
        <v>1.8133429479971825</v>
      </c>
      <c r="K52" s="47">
        <f t="shared" si="5"/>
        <v>-25.489392231218609</v>
      </c>
    </row>
    <row r="53" spans="1:11" ht="14.4">
      <c r="A53" s="46" t="s">
        <v>55</v>
      </c>
      <c r="B53" s="67">
        <f>'[1]Monthly trend by make 2020'!D45</f>
        <v>424</v>
      </c>
      <c r="C53" s="29">
        <f t="shared" si="0"/>
        <v>1.4968580103085505</v>
      </c>
      <c r="D53" s="43">
        <f>'[1]Monthly trend by make 2019'!D45</f>
        <v>269</v>
      </c>
      <c r="E53" s="32">
        <f t="shared" si="1"/>
        <v>0.1384442774649772</v>
      </c>
      <c r="F53" s="47">
        <f t="shared" si="2"/>
        <v>57.62081784386617</v>
      </c>
      <c r="G53" s="48">
        <f>'[1]Monthly trend by make 2020'!N45</f>
        <v>780</v>
      </c>
      <c r="H53" s="29">
        <f t="shared" si="3"/>
        <v>0.22465890729363786</v>
      </c>
      <c r="I53" s="43">
        <f>'[1]Monthly trend by make 2019'!AF45</f>
        <v>383</v>
      </c>
      <c r="J53" s="32">
        <f t="shared" si="4"/>
        <v>7.1180726563792249E-2</v>
      </c>
      <c r="K53" s="47">
        <f t="shared" si="5"/>
        <v>103.65535248041775</v>
      </c>
    </row>
    <row r="54" spans="1:11" ht="14.4">
      <c r="A54" s="46" t="s">
        <v>21</v>
      </c>
      <c r="B54" s="67">
        <f>'[1]Monthly trend by make 2020'!D46</f>
        <v>1126</v>
      </c>
      <c r="C54" s="29">
        <f t="shared" si="0"/>
        <v>3.9751465085080846</v>
      </c>
      <c r="D54" s="50">
        <f>'[1]Monthly trend by make 2019'!D46</f>
        <v>8629</v>
      </c>
      <c r="E54" s="32">
        <f t="shared" si="1"/>
        <v>4.4410247964508853</v>
      </c>
      <c r="F54" s="47">
        <f t="shared" si="2"/>
        <v>-86.950979255997225</v>
      </c>
      <c r="G54" s="51">
        <f>'[1]Monthly trend by make 2020'!N46</f>
        <v>15882</v>
      </c>
      <c r="H54" s="29">
        <f t="shared" si="3"/>
        <v>4.5744009815866109</v>
      </c>
      <c r="I54" s="50">
        <f>'[1]Monthly trend by make 2019'!AF46</f>
        <v>25207</v>
      </c>
      <c r="J54" s="32">
        <f t="shared" si="4"/>
        <v>4.6847325704791407</v>
      </c>
      <c r="K54" s="47">
        <f t="shared" si="5"/>
        <v>-36.993692228349268</v>
      </c>
    </row>
    <row r="55" spans="1:11" ht="14.4">
      <c r="A55" s="46" t="s">
        <v>45</v>
      </c>
      <c r="B55" s="67">
        <f>'[1]Monthly trend by make 2020'!D47</f>
        <v>92</v>
      </c>
      <c r="C55" s="36">
        <f t="shared" si="0"/>
        <v>0.32478994563298735</v>
      </c>
      <c r="D55" s="52">
        <f>'[1]Monthly trend by make 2019'!D47</f>
        <v>737</v>
      </c>
      <c r="E55" s="36">
        <f t="shared" si="1"/>
        <v>0.3793064404895472</v>
      </c>
      <c r="F55" s="53">
        <f t="shared" si="2"/>
        <v>-87.516960651289011</v>
      </c>
      <c r="G55" s="52">
        <f>'[1]Monthly trend by make 2020'!N47</f>
        <v>1020</v>
      </c>
      <c r="H55" s="36">
        <f t="shared" si="3"/>
        <v>0.29378472492244945</v>
      </c>
      <c r="I55" s="52">
        <f>'[1]Monthly trend by make 2019'!AF47</f>
        <v>1327</v>
      </c>
      <c r="J55" s="36">
        <f t="shared" si="4"/>
        <v>0.24662356174974492</v>
      </c>
      <c r="K55" s="53">
        <f t="shared" si="5"/>
        <v>-23.134890730972117</v>
      </c>
    </row>
    <row r="56" spans="1:11" ht="14.4">
      <c r="A56" s="46" t="s">
        <v>22</v>
      </c>
      <c r="B56" s="67">
        <f>'[1]Monthly trend by make 2020'!D48</f>
        <v>2316</v>
      </c>
      <c r="C56" s="36">
        <f t="shared" si="0"/>
        <v>8.1762338487608552</v>
      </c>
      <c r="D56" s="52">
        <f>'[1]Monthly trend by make 2019'!D48</f>
        <v>17587</v>
      </c>
      <c r="E56" s="36">
        <f t="shared" si="1"/>
        <v>9.0513736348570788</v>
      </c>
      <c r="F56" s="53">
        <f>IF(B56&lt;&gt;0,IF(D56&lt;&gt;0,(B56-D56)/D56*100,"-"),"-")</f>
        <v>-86.831182123159152</v>
      </c>
      <c r="G56" s="52">
        <f>'[1]Monthly trend by make 2020'!N48</f>
        <v>33544</v>
      </c>
      <c r="H56" s="36">
        <f t="shared" si="3"/>
        <v>9.6614851105869057</v>
      </c>
      <c r="I56" s="52">
        <f>'[1]Monthly trend by make 2019'!AF48</f>
        <v>48481</v>
      </c>
      <c r="J56" s="36">
        <f t="shared" si="4"/>
        <v>9.0102161998412846</v>
      </c>
      <c r="K56" s="53">
        <f>IF(G56&lt;&gt;0,IF(I56&lt;&gt;0,(G56-I56)/I56*100,"-"),"-")</f>
        <v>-30.810008044388525</v>
      </c>
    </row>
    <row r="57" spans="1:11" ht="14.4">
      <c r="A57" s="46" t="s">
        <v>23</v>
      </c>
      <c r="B57" s="67">
        <f>'[1]Monthly trend by make 2020'!D49</f>
        <v>653</v>
      </c>
      <c r="C57" s="29">
        <f t="shared" si="0"/>
        <v>2.3053025488950079</v>
      </c>
      <c r="D57" s="50">
        <f>'[1]Monthly trend by make 2019'!D49</f>
        <v>2107</v>
      </c>
      <c r="E57" s="32">
        <f t="shared" si="1"/>
        <v>1.0843943963520704</v>
      </c>
      <c r="F57" s="47">
        <f>IF(B57&lt;&gt;0,IF(D57&lt;&gt;0,(B57-D57)/D57*100,"-"),"-")</f>
        <v>-69.008068343616515</v>
      </c>
      <c r="G57" s="50">
        <f>'[1]Monthly trend by make 2020'!N49</f>
        <v>3536</v>
      </c>
      <c r="H57" s="29">
        <f t="shared" si="3"/>
        <v>1.0184537130644915</v>
      </c>
      <c r="I57" s="52">
        <f>'[1]Monthly trend by make 2019'!AF49</f>
        <v>5693</v>
      </c>
      <c r="J57" s="32">
        <f t="shared" si="4"/>
        <v>1.0580466744847761</v>
      </c>
      <c r="K57" s="47">
        <f>IF(G57&lt;&gt;0,IF(I57&lt;&gt;0,(G57-I57)/I57*100,"-"),"-")</f>
        <v>-37.888635165993321</v>
      </c>
    </row>
    <row r="58" spans="1:11" ht="14.4">
      <c r="A58" s="46" t="s">
        <v>47</v>
      </c>
      <c r="B58" s="67">
        <f>'[1]Monthly trend by make 2020'!D50</f>
        <v>92</v>
      </c>
      <c r="C58" s="29">
        <f t="shared" si="0"/>
        <v>0.32478994563298735</v>
      </c>
      <c r="D58" s="50">
        <f>'[1]Monthly trend by make 2019'!D50</f>
        <v>168</v>
      </c>
      <c r="E58" s="32">
        <f t="shared" si="1"/>
        <v>8.646334057292257E-2</v>
      </c>
      <c r="F58" s="47">
        <f>IF(B58&lt;&gt;0,IF(D58&lt;&gt;0,(B58-D58)/D58*100,"-"),"-")</f>
        <v>-45.238095238095241</v>
      </c>
      <c r="G58" s="50">
        <f>'[1]Monthly trend by make 2020'!N50</f>
        <v>524</v>
      </c>
      <c r="H58" s="29">
        <f t="shared" si="3"/>
        <v>0.1509247018229054</v>
      </c>
      <c r="I58" s="50">
        <f>'[1]Monthly trend by make 2019'!AF50</f>
        <v>567</v>
      </c>
      <c r="J58" s="32">
        <f t="shared" si="4"/>
        <v>0.10537721138817284</v>
      </c>
      <c r="K58" s="47">
        <f>IF(G58&lt;&gt;0,IF(I58&lt;&gt;0,(G58-I58)/I58*100,"-"),"-")</f>
        <v>-7.5837742504409169</v>
      </c>
    </row>
    <row r="59" spans="1:11" ht="14.4">
      <c r="A59" s="39" t="s">
        <v>28</v>
      </c>
      <c r="B59" s="54">
        <f>SUM(B28:B58)</f>
        <v>23539</v>
      </c>
      <c r="C59" s="40">
        <f t="shared" si="0"/>
        <v>83.100331850596618</v>
      </c>
      <c r="D59" s="55">
        <f>SUM(D28:D58)</f>
        <v>145695</v>
      </c>
      <c r="E59" s="56">
        <f t="shared" si="1"/>
        <v>74.983788123642583</v>
      </c>
      <c r="F59" s="41">
        <f t="shared" si="2"/>
        <v>-83.84364597275129</v>
      </c>
      <c r="G59" s="54">
        <f>SUM(G28:G58)</f>
        <v>260178</v>
      </c>
      <c r="H59" s="40">
        <f t="shared" si="3"/>
        <v>74.937570745953977</v>
      </c>
      <c r="I59" s="55">
        <f>SUM(I28:I58)</f>
        <v>404253</v>
      </c>
      <c r="J59" s="56">
        <f t="shared" si="4"/>
        <v>75.130606411469202</v>
      </c>
      <c r="K59" s="41">
        <f>IF(G59&lt;&gt;0,IF(I59&lt;&gt;0,(G59-I59)/I59*100,"-"),"-")</f>
        <v>-35.639809723118937</v>
      </c>
    </row>
    <row r="60" spans="1:11" ht="14.4">
      <c r="A60" s="57"/>
      <c r="B60" s="58"/>
      <c r="C60" s="59"/>
      <c r="D60" s="58"/>
      <c r="E60" s="59"/>
      <c r="F60" s="60"/>
      <c r="G60" s="58"/>
      <c r="H60" s="59"/>
      <c r="I60" s="58"/>
      <c r="J60" s="59"/>
      <c r="K60" s="60"/>
    </row>
    <row r="61" spans="1:11" ht="14.4">
      <c r="A61" s="39" t="s">
        <v>34</v>
      </c>
      <c r="B61" s="54">
        <f>+B59+B27</f>
        <v>28326</v>
      </c>
      <c r="C61" s="40">
        <f>B61/B$61*100</f>
        <v>100</v>
      </c>
      <c r="D61" s="54">
        <f>+D59+D27</f>
        <v>194302</v>
      </c>
      <c r="E61" s="40">
        <f>D61/D$61*100</f>
        <v>100</v>
      </c>
      <c r="F61" s="41">
        <f t="shared" si="2"/>
        <v>-85.421663184115445</v>
      </c>
      <c r="G61" s="54">
        <f>+G59+G27</f>
        <v>347193</v>
      </c>
      <c r="H61" s="40">
        <f>G61/G$61*100</f>
        <v>100</v>
      </c>
      <c r="I61" s="54">
        <f>+I59+I27</f>
        <v>538067</v>
      </c>
      <c r="J61" s="40">
        <f>I61/I$61*100</f>
        <v>100</v>
      </c>
      <c r="K61" s="41">
        <f>IF(G61&lt;&gt;0,IF(I61&lt;&gt;0,(G61-I61)/I61*100,"-"),"-")</f>
        <v>-35.474020893308825</v>
      </c>
    </row>
    <row r="62" spans="1:11">
      <c r="A62" s="61"/>
      <c r="B62" s="74"/>
      <c r="C62" s="62"/>
      <c r="D62" s="74"/>
      <c r="E62" s="62"/>
      <c r="F62" s="62"/>
    </row>
    <row r="63" spans="1:11">
      <c r="A63" s="64" t="s">
        <v>49</v>
      </c>
      <c r="B63" s="74"/>
      <c r="C63" s="62"/>
      <c r="D63" s="74"/>
      <c r="E63" s="62"/>
      <c r="F63" s="62"/>
    </row>
    <row r="64" spans="1:11">
      <c r="A64" s="63" t="s">
        <v>61</v>
      </c>
    </row>
    <row r="65" spans="1:11">
      <c r="A65" s="63"/>
      <c r="B65" s="7"/>
    </row>
    <row r="66" spans="1:11">
      <c r="A66" s="63"/>
      <c r="B66" s="7"/>
    </row>
    <row r="67" spans="1:11" s="3" customFormat="1" ht="11.4">
      <c r="A67" s="83" t="s">
        <v>40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s="3" customFormat="1" ht="11.4">
      <c r="A68" s="10"/>
      <c r="B68" s="4"/>
      <c r="C68" s="4"/>
      <c r="D68" s="5"/>
      <c r="E68" s="4"/>
      <c r="F68" s="4"/>
    </row>
    <row r="69" spans="1:11" s="3" customFormat="1" ht="11.4">
      <c r="A69" s="76" t="s">
        <v>41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s="6" customFormat="1" ht="10.199999999999999">
      <c r="A70" s="76" t="s">
        <v>42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s="3" customFormat="1" ht="11.4">
      <c r="A71" s="76" t="s">
        <v>43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>
      <c r="D72" s="2"/>
    </row>
    <row r="78" spans="1:11">
      <c r="B78" s="2"/>
    </row>
  </sheetData>
  <mergeCells count="8">
    <mergeCell ref="A71:K71"/>
    <mergeCell ref="A69:K69"/>
    <mergeCell ref="A70:K70"/>
    <mergeCell ref="B14:E14"/>
    <mergeCell ref="B15:E15"/>
    <mergeCell ref="G14:J14"/>
    <mergeCell ref="G15:J15"/>
    <mergeCell ref="A67:K67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22860</xdr:colOff>
                <xdr:row>0</xdr:row>
                <xdr:rowOff>160020</xdr:rowOff>
              </from>
              <to>
                <xdr:col>1</xdr:col>
                <xdr:colOff>137160</xdr:colOff>
                <xdr:row>3</xdr:row>
                <xdr:rowOff>30480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2020</vt:lpstr>
      <vt:lpstr>'mercato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2020-03-02T11:26:08Z</cp:lastPrinted>
  <dcterms:created xsi:type="dcterms:W3CDTF">2001-01-02T10:32:52Z</dcterms:created>
  <dcterms:modified xsi:type="dcterms:W3CDTF">2020-04-01T13:09:53Z</dcterms:modified>
</cp:coreProperties>
</file>