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O:\COMUNICATO\"/>
    </mc:Choice>
  </mc:AlternateContent>
  <xr:revisionPtr revIDLastSave="0" documentId="13_ncr:1_{821BC6CA-D191-4E81-9CB4-CFB4C5FBB22C}" xr6:coauthVersionLast="45" xr6:coauthVersionMax="45" xr10:uidLastSave="{00000000-0000-0000-0000-000000000000}"/>
  <bookViews>
    <workbookView xWindow="-120" yWindow="-120" windowWidth="20730" windowHeight="11160" tabRatio="767" xr2:uid="{00000000-000D-0000-FFFF-FFFF00000000}"/>
  </bookViews>
  <sheets>
    <sheet name="mercato 2020" sheetId="32" r:id="rId1"/>
  </sheets>
  <externalReferences>
    <externalReference r:id="rId2"/>
  </externalReferences>
  <definedNames>
    <definedName name="_xlnm.Print_Area" localSheetId="0">'mercato 2020'!$A$1:$K$71</definedName>
    <definedName name="NomeTabella">"Dummy"</definedName>
  </definedNames>
  <calcPr calcId="181029"/>
  <fileRecoveryPr autoRecover="0"/>
</workbook>
</file>

<file path=xl/calcChain.xml><?xml version="1.0" encoding="utf-8"?>
<calcChain xmlns="http://schemas.openxmlformats.org/spreadsheetml/2006/main">
  <c r="I58" i="32" l="1"/>
  <c r="G58" i="32"/>
  <c r="K58" i="32" s="1"/>
  <c r="F58" i="32"/>
  <c r="D58" i="32"/>
  <c r="B58" i="32"/>
  <c r="I57" i="32"/>
  <c r="G57" i="32"/>
  <c r="K57" i="32" s="1"/>
  <c r="D57" i="32"/>
  <c r="B57" i="32"/>
  <c r="F57" i="32" s="1"/>
  <c r="K56" i="32"/>
  <c r="I56" i="32"/>
  <c r="G56" i="32"/>
  <c r="D56" i="32"/>
  <c r="B56" i="32"/>
  <c r="F56" i="32" s="1"/>
  <c r="K55" i="32"/>
  <c r="I55" i="32"/>
  <c r="G55" i="32"/>
  <c r="D55" i="32"/>
  <c r="F55" i="32" s="1"/>
  <c r="B55" i="32"/>
  <c r="I54" i="32"/>
  <c r="G54" i="32"/>
  <c r="K54" i="32" s="1"/>
  <c r="F54" i="32"/>
  <c r="D54" i="32"/>
  <c r="B54" i="32"/>
  <c r="I53" i="32"/>
  <c r="G53" i="32"/>
  <c r="K53" i="32" s="1"/>
  <c r="D53" i="32"/>
  <c r="B53" i="32"/>
  <c r="F53" i="32" s="1"/>
  <c r="K52" i="32"/>
  <c r="I52" i="32"/>
  <c r="G52" i="32"/>
  <c r="D52" i="32"/>
  <c r="B52" i="32"/>
  <c r="F52" i="32" s="1"/>
  <c r="K51" i="32"/>
  <c r="I51" i="32"/>
  <c r="G51" i="32"/>
  <c r="D51" i="32"/>
  <c r="F51" i="32" s="1"/>
  <c r="B51" i="32"/>
  <c r="I50" i="32"/>
  <c r="G50" i="32"/>
  <c r="K50" i="32" s="1"/>
  <c r="F50" i="32"/>
  <c r="D50" i="32"/>
  <c r="B50" i="32"/>
  <c r="I49" i="32"/>
  <c r="G49" i="32"/>
  <c r="K49" i="32" s="1"/>
  <c r="D49" i="32"/>
  <c r="B49" i="32"/>
  <c r="F49" i="32" s="1"/>
  <c r="K48" i="32"/>
  <c r="I48" i="32"/>
  <c r="G48" i="32"/>
  <c r="D48" i="32"/>
  <c r="B48" i="32"/>
  <c r="F48" i="32" s="1"/>
  <c r="K47" i="32"/>
  <c r="I47" i="32"/>
  <c r="G47" i="32"/>
  <c r="D47" i="32"/>
  <c r="F47" i="32" s="1"/>
  <c r="B47" i="32"/>
  <c r="I46" i="32"/>
  <c r="G46" i="32"/>
  <c r="K46" i="32" s="1"/>
  <c r="F46" i="32"/>
  <c r="D46" i="32"/>
  <c r="B46" i="32"/>
  <c r="I45" i="32"/>
  <c r="G45" i="32"/>
  <c r="K45" i="32" s="1"/>
  <c r="D45" i="32"/>
  <c r="B45" i="32"/>
  <c r="F45" i="32" s="1"/>
  <c r="K44" i="32"/>
  <c r="I44" i="32"/>
  <c r="G44" i="32"/>
  <c r="D44" i="32"/>
  <c r="B44" i="32"/>
  <c r="F44" i="32" s="1"/>
  <c r="K43" i="32"/>
  <c r="I43" i="32"/>
  <c r="G43" i="32"/>
  <c r="D43" i="32"/>
  <c r="B43" i="32"/>
  <c r="I42" i="32"/>
  <c r="G42" i="32"/>
  <c r="K42" i="32" s="1"/>
  <c r="F42" i="32"/>
  <c r="D42" i="32"/>
  <c r="B42" i="32"/>
  <c r="I41" i="32"/>
  <c r="G41" i="32"/>
  <c r="K41" i="32" s="1"/>
  <c r="D41" i="32"/>
  <c r="B41" i="32"/>
  <c r="F41" i="32" s="1"/>
  <c r="K40" i="32"/>
  <c r="I40" i="32"/>
  <c r="G40" i="32"/>
  <c r="D40" i="32"/>
  <c r="B40" i="32"/>
  <c r="F40" i="32" s="1"/>
  <c r="K39" i="32"/>
  <c r="I39" i="32"/>
  <c r="G39" i="32"/>
  <c r="D39" i="32"/>
  <c r="B39" i="32"/>
  <c r="I38" i="32"/>
  <c r="G38" i="32"/>
  <c r="K38" i="32" s="1"/>
  <c r="F38" i="32"/>
  <c r="D38" i="32"/>
  <c r="B38" i="32"/>
  <c r="I37" i="32"/>
  <c r="G37" i="32"/>
  <c r="K37" i="32" s="1"/>
  <c r="D37" i="32"/>
  <c r="B37" i="32"/>
  <c r="F37" i="32" s="1"/>
  <c r="K36" i="32"/>
  <c r="I36" i="32"/>
  <c r="G36" i="32"/>
  <c r="D36" i="32"/>
  <c r="B36" i="32"/>
  <c r="F36" i="32" s="1"/>
  <c r="K35" i="32"/>
  <c r="I35" i="32"/>
  <c r="G35" i="32"/>
  <c r="D35" i="32"/>
  <c r="F35" i="32" s="1"/>
  <c r="B35" i="32"/>
  <c r="I34" i="32"/>
  <c r="G34" i="32"/>
  <c r="K34" i="32" s="1"/>
  <c r="F34" i="32"/>
  <c r="D34" i="32"/>
  <c r="B34" i="32"/>
  <c r="I33" i="32"/>
  <c r="G33" i="32"/>
  <c r="K33" i="32" s="1"/>
  <c r="D33" i="32"/>
  <c r="B33" i="32"/>
  <c r="F33" i="32" s="1"/>
  <c r="K32" i="32"/>
  <c r="I32" i="32"/>
  <c r="G32" i="32"/>
  <c r="D32" i="32"/>
  <c r="B32" i="32"/>
  <c r="F32" i="32" s="1"/>
  <c r="K31" i="32"/>
  <c r="I31" i="32"/>
  <c r="G31" i="32"/>
  <c r="D31" i="32"/>
  <c r="B31" i="32"/>
  <c r="I30" i="32"/>
  <c r="G30" i="32"/>
  <c r="K30" i="32" s="1"/>
  <c r="F30" i="32"/>
  <c r="D30" i="32"/>
  <c r="B30" i="32"/>
  <c r="I29" i="32"/>
  <c r="G29" i="32"/>
  <c r="K29" i="32" s="1"/>
  <c r="D29" i="32"/>
  <c r="B29" i="32"/>
  <c r="F29" i="32" s="1"/>
  <c r="K28" i="32"/>
  <c r="I28" i="32"/>
  <c r="I59" i="32" s="1"/>
  <c r="G28" i="32"/>
  <c r="D28" i="32"/>
  <c r="B28" i="32"/>
  <c r="B59" i="32" s="1"/>
  <c r="I26" i="32"/>
  <c r="G26" i="32"/>
  <c r="K26" i="32" s="1"/>
  <c r="F26" i="32"/>
  <c r="D26" i="32"/>
  <c r="B26" i="32"/>
  <c r="I25" i="32"/>
  <c r="G25" i="32"/>
  <c r="K25" i="32" s="1"/>
  <c r="D25" i="32"/>
  <c r="B25" i="32"/>
  <c r="F25" i="32" s="1"/>
  <c r="K24" i="32"/>
  <c r="I24" i="32"/>
  <c r="G24" i="32"/>
  <c r="D24" i="32"/>
  <c r="B24" i="32"/>
  <c r="K23" i="32"/>
  <c r="I23" i="32"/>
  <c r="G23" i="32"/>
  <c r="D23" i="32"/>
  <c r="B23" i="32"/>
  <c r="I22" i="32"/>
  <c r="G22" i="32"/>
  <c r="K22" i="32" s="1"/>
  <c r="F22" i="32"/>
  <c r="D22" i="32"/>
  <c r="B22" i="32"/>
  <c r="I21" i="32"/>
  <c r="G21" i="32"/>
  <c r="K21" i="32" s="1"/>
  <c r="D21" i="32"/>
  <c r="B21" i="32"/>
  <c r="F21" i="32" s="1"/>
  <c r="K20" i="32"/>
  <c r="I20" i="32"/>
  <c r="G20" i="32"/>
  <c r="D20" i="32"/>
  <c r="B20" i="32"/>
  <c r="K19" i="32"/>
  <c r="I19" i="32"/>
  <c r="G19" i="32"/>
  <c r="D19" i="32"/>
  <c r="B19" i="32"/>
  <c r="I18" i="32"/>
  <c r="G18" i="32"/>
  <c r="G17" i="32" s="1"/>
  <c r="F18" i="32"/>
  <c r="D18" i="32"/>
  <c r="B18" i="32"/>
  <c r="F23" i="32" l="1"/>
  <c r="F20" i="32"/>
  <c r="D17" i="32"/>
  <c r="F19" i="32"/>
  <c r="D27" i="32"/>
  <c r="F24" i="32"/>
  <c r="F59" i="32"/>
  <c r="B27" i="32"/>
  <c r="B61" i="32" s="1"/>
  <c r="I17" i="32"/>
  <c r="B17" i="32"/>
  <c r="F31" i="32"/>
  <c r="F39" i="32"/>
  <c r="F43" i="32"/>
  <c r="G27" i="32"/>
  <c r="G59" i="32"/>
  <c r="F28" i="32"/>
  <c r="I27" i="32"/>
  <c r="K18" i="32"/>
  <c r="D59" i="32"/>
  <c r="C61" i="32" l="1"/>
  <c r="C55" i="32"/>
  <c r="C51" i="32"/>
  <c r="C47" i="32"/>
  <c r="C43" i="32"/>
  <c r="C39" i="32"/>
  <c r="C35" i="32"/>
  <c r="C31" i="32"/>
  <c r="C23" i="32"/>
  <c r="C19" i="32"/>
  <c r="C59" i="32"/>
  <c r="C56" i="32"/>
  <c r="C21" i="32"/>
  <c r="C49" i="32"/>
  <c r="C36" i="32"/>
  <c r="C42" i="32"/>
  <c r="C32" i="32"/>
  <c r="C25" i="32"/>
  <c r="C53" i="32"/>
  <c r="C44" i="32"/>
  <c r="C18" i="32"/>
  <c r="C26" i="32"/>
  <c r="C38" i="32"/>
  <c r="C30" i="32"/>
  <c r="C29" i="32"/>
  <c r="C24" i="32"/>
  <c r="C50" i="32"/>
  <c r="C52" i="32"/>
  <c r="C22" i="32"/>
  <c r="C57" i="32"/>
  <c r="C58" i="32"/>
  <c r="C48" i="32"/>
  <c r="C33" i="32"/>
  <c r="C28" i="32"/>
  <c r="C46" i="32"/>
  <c r="C54" i="32"/>
  <c r="C34" i="32"/>
  <c r="C37" i="32"/>
  <c r="C40" i="32"/>
  <c r="C41" i="32"/>
  <c r="C20" i="32"/>
  <c r="C45" i="32"/>
  <c r="K27" i="32"/>
  <c r="J27" i="32"/>
  <c r="D61" i="32"/>
  <c r="E59" i="32"/>
  <c r="C27" i="32"/>
  <c r="F27" i="32"/>
  <c r="K59" i="32"/>
  <c r="G61" i="32"/>
  <c r="H59" i="32"/>
  <c r="F17" i="32"/>
  <c r="C17" i="32"/>
  <c r="I61" i="32"/>
  <c r="J17" i="32"/>
  <c r="K17" i="32"/>
  <c r="E58" i="32" l="1"/>
  <c r="E54" i="32"/>
  <c r="E50" i="32"/>
  <c r="E46" i="32"/>
  <c r="E42" i="32"/>
  <c r="E38" i="32"/>
  <c r="E34" i="32"/>
  <c r="E30" i="32"/>
  <c r="E26" i="32"/>
  <c r="E22" i="32"/>
  <c r="E18" i="32"/>
  <c r="E61" i="32"/>
  <c r="E29" i="32"/>
  <c r="E25" i="32"/>
  <c r="E21" i="32"/>
  <c r="E53" i="32"/>
  <c r="E45" i="32"/>
  <c r="E20" i="32"/>
  <c r="E31" i="32"/>
  <c r="E24" i="32"/>
  <c r="E23" i="32"/>
  <c r="E44" i="32"/>
  <c r="E40" i="32"/>
  <c r="E56" i="32"/>
  <c r="E49" i="32"/>
  <c r="E47" i="32"/>
  <c r="E37" i="32"/>
  <c r="E36" i="32"/>
  <c r="E28" i="32"/>
  <c r="E35" i="32"/>
  <c r="E52" i="32"/>
  <c r="E32" i="32"/>
  <c r="E19" i="32"/>
  <c r="E43" i="32"/>
  <c r="E55" i="32"/>
  <c r="E39" i="32"/>
  <c r="E41" i="32"/>
  <c r="E48" i="32"/>
  <c r="E33" i="32"/>
  <c r="E51" i="32"/>
  <c r="E57" i="32"/>
  <c r="H57" i="32"/>
  <c r="H53" i="32"/>
  <c r="H49" i="32"/>
  <c r="H37" i="32"/>
  <c r="H33" i="32"/>
  <c r="H61" i="32"/>
  <c r="H55" i="32"/>
  <c r="H35" i="32"/>
  <c r="H23" i="32"/>
  <c r="H19" i="32"/>
  <c r="H51" i="32"/>
  <c r="H43" i="32"/>
  <c r="H39" i="32"/>
  <c r="H31" i="32"/>
  <c r="H47" i="32"/>
  <c r="H41" i="32"/>
  <c r="H29" i="32"/>
  <c r="K61" i="32"/>
  <c r="H45" i="32"/>
  <c r="H25" i="32"/>
  <c r="H21" i="32"/>
  <c r="H28" i="32"/>
  <c r="H38" i="32"/>
  <c r="H52" i="32"/>
  <c r="H40" i="32"/>
  <c r="H44" i="32"/>
  <c r="H18" i="32"/>
  <c r="H36" i="32"/>
  <c r="H22" i="32"/>
  <c r="H17" i="32"/>
  <c r="H54" i="32"/>
  <c r="H58" i="32"/>
  <c r="H32" i="32"/>
  <c r="H20" i="32"/>
  <c r="H26" i="32"/>
  <c r="H46" i="32"/>
  <c r="H42" i="32"/>
  <c r="H24" i="32"/>
  <c r="H30" i="32"/>
  <c r="H50" i="32"/>
  <c r="H56" i="32"/>
  <c r="H48" i="32"/>
  <c r="H34" i="32"/>
  <c r="E17" i="32"/>
  <c r="H27" i="32"/>
  <c r="E27" i="32"/>
  <c r="F61" i="32"/>
  <c r="J61" i="32"/>
  <c r="J56" i="32"/>
  <c r="J52" i="32"/>
  <c r="J48" i="32"/>
  <c r="J44" i="32"/>
  <c r="J28" i="32"/>
  <c r="J58" i="32"/>
  <c r="J54" i="32"/>
  <c r="J50" i="32"/>
  <c r="J46" i="32"/>
  <c r="J42" i="32"/>
  <c r="J38" i="32"/>
  <c r="J34" i="32"/>
  <c r="J18" i="32"/>
  <c r="J40" i="32"/>
  <c r="J32" i="32"/>
  <c r="J30" i="32"/>
  <c r="J26" i="32"/>
  <c r="J22" i="32"/>
  <c r="J36" i="32"/>
  <c r="J20" i="32"/>
  <c r="J24" i="32"/>
  <c r="J45" i="32"/>
  <c r="J19" i="32"/>
  <c r="J37" i="32"/>
  <c r="J53" i="32"/>
  <c r="J25" i="32"/>
  <c r="J21" i="32"/>
  <c r="J59" i="32"/>
  <c r="J47" i="32"/>
  <c r="J33" i="32"/>
  <c r="J35" i="32"/>
  <c r="J43" i="32"/>
  <c r="J49" i="32"/>
  <c r="J39" i="32"/>
  <c r="J57" i="32"/>
  <c r="J31" i="32"/>
  <c r="J23" i="32"/>
  <c r="J55" i="32"/>
  <c r="J41" i="32"/>
  <c r="J51" i="32"/>
  <c r="J29" i="32"/>
</calcChain>
</file>

<file path=xl/sharedStrings.xml><?xml version="1.0" encoding="utf-8"?>
<sst xmlns="http://schemas.openxmlformats.org/spreadsheetml/2006/main" count="68" uniqueCount="62">
  <si>
    <t>FIAT</t>
  </si>
  <si>
    <t>ALFA ROMEO</t>
  </si>
  <si>
    <t>ALTRE NAZIONALI</t>
  </si>
  <si>
    <t>AUDI</t>
  </si>
  <si>
    <t>BMW</t>
  </si>
  <si>
    <t>FORD</t>
  </si>
  <si>
    <t>HONDA</t>
  </si>
  <si>
    <t>HYUNDAI</t>
  </si>
  <si>
    <t>KIA</t>
  </si>
  <si>
    <t>LAND ROVER</t>
  </si>
  <si>
    <t>MAZDA</t>
  </si>
  <si>
    <t>MERCEDES</t>
  </si>
  <si>
    <t>MITSUBISHI</t>
  </si>
  <si>
    <t>NISSAN</t>
  </si>
  <si>
    <t>OPEL</t>
  </si>
  <si>
    <t>PEUGEOT</t>
  </si>
  <si>
    <t>RENAULT</t>
  </si>
  <si>
    <t>SEAT</t>
  </si>
  <si>
    <t>SKODA</t>
  </si>
  <si>
    <t>SMART</t>
  </si>
  <si>
    <t>SUZUKI</t>
  </si>
  <si>
    <t>TOYOTA</t>
  </si>
  <si>
    <t>VOLKSWAGEN</t>
  </si>
  <si>
    <t>VOLVO</t>
  </si>
  <si>
    <t>FERRARI</t>
  </si>
  <si>
    <t>LAMBORGHINI</t>
  </si>
  <si>
    <t>MASERATI</t>
  </si>
  <si>
    <t>VAR. %</t>
  </si>
  <si>
    <t>TOT.MARCHE EST.</t>
  </si>
  <si>
    <t>%</t>
  </si>
  <si>
    <t>ITALY - NEW CAR REGISTRATIONS</t>
  </si>
  <si>
    <t xml:space="preserve">ITALIA - IMMATRICOLAZIONI AUTOVETTURE </t>
  </si>
  <si>
    <t>% CHG.</t>
  </si>
  <si>
    <t>JAGUAR</t>
  </si>
  <si>
    <t>TOT.MERCATO</t>
  </si>
  <si>
    <t>TOT. MARCHE NAZ.</t>
  </si>
  <si>
    <t>MINI</t>
  </si>
  <si>
    <t>DACIA</t>
  </si>
  <si>
    <t>PORSCHE</t>
  </si>
  <si>
    <t>SUBARU</t>
  </si>
  <si>
    <t>Associazione Nazionale Filiera Industria Automobilistica</t>
  </si>
  <si>
    <t>Sede di Torino: 10128 - Corso Galileo Ferraris, 61 – Tel. +39 011 5546511 – Fax +39 011 545464</t>
  </si>
  <si>
    <t>Dir. Studi e Ricerche: Tel. +39 0115546524 – E-mail: studi.ricerche@anfia.it – www.anfia.it</t>
  </si>
  <si>
    <t>Sede di Roma: 00144 - Viale Pasteur, 10 – Tel. +39 06 54221493 (4) – Fax +39 06 54221418 – E-mail: anfia.roma@anfia.it</t>
  </si>
  <si>
    <t>JEEP</t>
  </si>
  <si>
    <t>LEXUS</t>
  </si>
  <si>
    <t>SSANGYONG</t>
  </si>
  <si>
    <t xml:space="preserve">ALTRE </t>
  </si>
  <si>
    <t>FCA</t>
  </si>
  <si>
    <r>
      <t>Elaborazioni ANFIA su dati del Ministero dei Trasporti/</t>
    </r>
    <r>
      <rPr>
        <i/>
        <sz val="8"/>
        <rFont val="Trebuchet MS"/>
        <family val="2"/>
      </rPr>
      <t>Prepared by Anfia from the data of Ministry of Transportations (Aut. Min. D07161/H4)</t>
    </r>
  </si>
  <si>
    <r>
      <t>dati provvisori</t>
    </r>
    <r>
      <rPr>
        <i/>
        <sz val="9"/>
        <color theme="4" tint="-0.249977111117893"/>
        <rFont val="Trebuchet MS"/>
        <family val="2"/>
      </rPr>
      <t>/provisional data</t>
    </r>
  </si>
  <si>
    <r>
      <t>MARCA/</t>
    </r>
    <r>
      <rPr>
        <b/>
        <i/>
        <sz val="10"/>
        <color theme="3"/>
        <rFont val="Trebuchet MS"/>
        <family val="2"/>
      </rPr>
      <t>MAKE</t>
    </r>
  </si>
  <si>
    <t>CITROEN/DS</t>
  </si>
  <si>
    <t>LANCIA</t>
  </si>
  <si>
    <t>DR</t>
  </si>
  <si>
    <t>TESLA</t>
  </si>
  <si>
    <t>20/19</t>
  </si>
  <si>
    <t>I dati  rappresentano le risultanze dell'archivio nazionale dei veicoli al 30/11/2020</t>
  </si>
  <si>
    <t>NOVEMBRE</t>
  </si>
  <si>
    <t>GENNAIO/NOVEMBRE</t>
  </si>
  <si>
    <t>NOVEMBER</t>
  </si>
  <si>
    <t>JANUARY/NOVEMBER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</si>
</sst>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0.0"/>
    <numFmt numFmtId="166" formatCode="#,##0_);\(#,##0\)"/>
    <numFmt numFmtId="167" formatCode="#,##0_ ;\-#,##0\ "/>
    <numFmt numFmtId="168" formatCode="_-* #,##0_-;\-* #,##0_-;_-* &quot;-&quot;??_-;_-@_-"/>
    <numFmt numFmtId="169" formatCode="_(* #,##0_);_(* \(#,##0\);_(* &quot;-&quot;_);_(@_)"/>
  </numFmts>
  <fonts count="36">
    <font>
      <sz val="10"/>
      <name val="Gill Sans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8"/>
      <name val="Gill Sans"/>
    </font>
    <font>
      <sz val="10"/>
      <name val="Gill Sans"/>
    </font>
    <font>
      <b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b/>
      <i/>
      <sz val="9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sz val="10"/>
      <name val="Arial"/>
      <family val="2"/>
    </font>
    <font>
      <b/>
      <sz val="12"/>
      <color indexed="48"/>
      <name val="Trebuchet MS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color indexed="48"/>
      <name val="Barmeno-Regular"/>
    </font>
    <font>
      <sz val="9"/>
      <name val="Gill Sans"/>
      <family val="2"/>
    </font>
    <font>
      <sz val="8"/>
      <color indexed="48"/>
      <name val="Barmeno-Regular"/>
    </font>
    <font>
      <sz val="9"/>
      <color indexed="48"/>
      <name val="Barmeno-Regular"/>
    </font>
    <font>
      <sz val="7.5"/>
      <name val="Gill Sans"/>
      <family val="2"/>
    </font>
    <font>
      <sz val="11"/>
      <color indexed="8"/>
      <name val="Calibri"/>
      <family val="2"/>
    </font>
    <font>
      <b/>
      <i/>
      <sz val="10"/>
      <name val="Trebuchet MS"/>
      <family val="2"/>
    </font>
    <font>
      <i/>
      <sz val="10"/>
      <color theme="3"/>
      <name val="Trebuchet MS"/>
      <family val="2"/>
    </font>
    <font>
      <b/>
      <sz val="10"/>
      <color theme="3"/>
      <name val="Trebuchet MS"/>
      <family val="2"/>
    </font>
    <font>
      <b/>
      <i/>
      <sz val="10"/>
      <color theme="3"/>
      <name val="Trebuchet MS"/>
      <family val="2"/>
    </font>
    <font>
      <b/>
      <sz val="12"/>
      <color theme="3"/>
      <name val="Trebuchet MS"/>
      <family val="2"/>
    </font>
    <font>
      <i/>
      <sz val="12"/>
      <color theme="3"/>
      <name val="Trebuchet MS"/>
      <family val="2"/>
    </font>
    <font>
      <sz val="9"/>
      <color theme="3"/>
      <name val="Trebuchet MS"/>
      <family val="2"/>
    </font>
    <font>
      <sz val="10"/>
      <color theme="3"/>
      <name val="Gill Sans"/>
    </font>
    <font>
      <i/>
      <sz val="8"/>
      <name val="Trebuchet MS"/>
      <family val="2"/>
    </font>
    <font>
      <sz val="10"/>
      <name val="Gill Sans"/>
      <family val="2"/>
    </font>
    <font>
      <sz val="9"/>
      <color theme="4" tint="-0.249977111117893"/>
      <name val="Trebuchet MS"/>
      <family val="2"/>
    </font>
    <font>
      <i/>
      <sz val="9"/>
      <color theme="4" tint="-0.249977111117893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9" fontId="16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5" fillId="0" borderId="0"/>
    <xf numFmtId="0" fontId="2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33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7" fillId="0" borderId="0" xfId="11" applyFont="1"/>
    <xf numFmtId="166" fontId="7" fillId="0" borderId="0" xfId="11" applyNumberFormat="1" applyFont="1"/>
    <xf numFmtId="0" fontId="19" fillId="0" borderId="0" xfId="11" applyFont="1"/>
    <xf numFmtId="0" fontId="21" fillId="0" borderId="0" xfId="11" applyFont="1"/>
    <xf numFmtId="166" fontId="21" fillId="0" borderId="0" xfId="11" applyNumberFormat="1" applyFont="1"/>
    <xf numFmtId="0" fontId="22" fillId="0" borderId="0" xfId="11" applyFont="1"/>
    <xf numFmtId="167" fontId="7" fillId="0" borderId="0" xfId="11" applyNumberFormat="1" applyFont="1"/>
    <xf numFmtId="0" fontId="2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left"/>
    </xf>
    <xf numFmtId="0" fontId="29" fillId="0" borderId="0" xfId="11" applyFont="1" applyAlignment="1">
      <alignment horizontal="left"/>
    </xf>
    <xf numFmtId="0" fontId="26" fillId="4" borderId="4" xfId="11" applyFont="1" applyFill="1" applyBorder="1" applyAlignment="1">
      <alignment horizontal="center"/>
    </xf>
    <xf numFmtId="0" fontId="27" fillId="4" borderId="5" xfId="11" applyFont="1" applyFill="1" applyBorder="1" applyAlignment="1">
      <alignment horizontal="center"/>
    </xf>
    <xf numFmtId="0" fontId="26" fillId="4" borderId="2" xfId="11" applyFont="1" applyFill="1" applyBorder="1" applyAlignment="1">
      <alignment horizontal="center"/>
    </xf>
    <xf numFmtId="0" fontId="27" fillId="4" borderId="1" xfId="11" applyFont="1" applyFill="1" applyBorder="1" applyAlignment="1">
      <alignment horizontal="center"/>
    </xf>
    <xf numFmtId="16" fontId="27" fillId="4" borderId="3" xfId="11" quotePrefix="1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28" fillId="0" borderId="0" xfId="11" applyFont="1"/>
    <xf numFmtId="0" fontId="15" fillId="0" borderId="0" xfId="11" applyFont="1"/>
    <xf numFmtId="0" fontId="7" fillId="0" borderId="0" xfId="11" applyFont="1" applyAlignment="1">
      <alignment horizontal="center"/>
    </xf>
    <xf numFmtId="0" fontId="8" fillId="0" borderId="0" xfId="11" applyFont="1" applyAlignment="1">
      <alignment horizontal="left"/>
    </xf>
    <xf numFmtId="167" fontId="7" fillId="0" borderId="0" xfId="11" applyNumberFormat="1" applyFont="1" applyAlignment="1">
      <alignment horizontal="center"/>
    </xf>
    <xf numFmtId="0" fontId="30" fillId="0" borderId="0" xfId="11" applyFont="1"/>
    <xf numFmtId="2" fontId="30" fillId="0" borderId="0" xfId="11" applyNumberFormat="1" applyFont="1" applyAlignment="1">
      <alignment horizontal="center"/>
    </xf>
    <xf numFmtId="0" fontId="31" fillId="0" borderId="0" xfId="0" applyFont="1" applyAlignment="1">
      <alignment vertical="top" wrapText="1"/>
    </xf>
    <xf numFmtId="0" fontId="25" fillId="0" borderId="0" xfId="11" applyFont="1" applyAlignment="1">
      <alignment horizontal="left"/>
    </xf>
    <xf numFmtId="0" fontId="26" fillId="4" borderId="1" xfId="11" applyFont="1" applyFill="1" applyBorder="1" applyAlignment="1">
      <alignment horizontal="left"/>
    </xf>
    <xf numFmtId="0" fontId="12" fillId="0" borderId="4" xfId="11" applyFont="1" applyBorder="1" applyAlignment="1">
      <alignment horizontal="left"/>
    </xf>
    <xf numFmtId="2" fontId="13" fillId="0" borderId="5" xfId="11" applyNumberFormat="1" applyFont="1" applyBorder="1"/>
    <xf numFmtId="2" fontId="13" fillId="0" borderId="5" xfId="11" applyNumberFormat="1" applyFont="1" applyBorder="1" applyAlignment="1">
      <alignment horizontal="right"/>
    </xf>
    <xf numFmtId="0" fontId="12" fillId="0" borderId="5" xfId="11" applyFont="1" applyBorder="1" applyAlignment="1">
      <alignment horizontal="left" indent="2"/>
    </xf>
    <xf numFmtId="2" fontId="13" fillId="2" borderId="5" xfId="11" applyNumberFormat="1" applyFont="1" applyFill="1" applyBorder="1"/>
    <xf numFmtId="2" fontId="13" fillId="2" borderId="5" xfId="11" applyNumberFormat="1" applyFont="1" applyFill="1" applyBorder="1" applyAlignment="1">
      <alignment horizontal="right"/>
    </xf>
    <xf numFmtId="2" fontId="13" fillId="2" borderId="6" xfId="11" applyNumberFormat="1" applyFont="1" applyFill="1" applyBorder="1" applyAlignment="1">
      <alignment horizontal="right"/>
    </xf>
    <xf numFmtId="0" fontId="12" fillId="2" borderId="5" xfId="11" applyFont="1" applyFill="1" applyBorder="1" applyAlignment="1">
      <alignment horizontal="left"/>
    </xf>
    <xf numFmtId="2" fontId="13" fillId="3" borderId="5" xfId="11" applyNumberFormat="1" applyFont="1" applyFill="1" applyBorder="1"/>
    <xf numFmtId="2" fontId="13" fillId="3" borderId="5" xfId="11" applyNumberFormat="1" applyFont="1" applyFill="1" applyBorder="1" applyAlignment="1">
      <alignment horizontal="right"/>
    </xf>
    <xf numFmtId="2" fontId="13" fillId="3" borderId="3" xfId="11" applyNumberFormat="1" applyFont="1" applyFill="1" applyBorder="1" applyAlignment="1">
      <alignment horizontal="right"/>
    </xf>
    <xf numFmtId="0" fontId="11" fillId="0" borderId="1" xfId="11" applyFont="1" applyBorder="1" applyAlignment="1">
      <alignment horizontal="left"/>
    </xf>
    <xf numFmtId="2" fontId="24" fillId="0" borderId="1" xfId="11" applyNumberFormat="1" applyFont="1" applyBorder="1"/>
    <xf numFmtId="2" fontId="24" fillId="0" borderId="7" xfId="11" applyNumberFormat="1" applyFont="1" applyBorder="1" applyAlignment="1">
      <alignment horizontal="right"/>
    </xf>
    <xf numFmtId="2" fontId="13" fillId="0" borderId="4" xfId="11" applyNumberFormat="1" applyFont="1" applyBorder="1"/>
    <xf numFmtId="167" fontId="12" fillId="2" borderId="5" xfId="0" applyNumberFormat="1" applyFont="1" applyFill="1" applyBorder="1"/>
    <xf numFmtId="2" fontId="13" fillId="2" borderId="4" xfId="11" applyNumberFormat="1" applyFont="1" applyFill="1" applyBorder="1"/>
    <xf numFmtId="2" fontId="13" fillId="0" borderId="8" xfId="11" applyNumberFormat="1" applyFont="1" applyBorder="1" applyAlignment="1">
      <alignment horizontal="right"/>
    </xf>
    <xf numFmtId="0" fontId="12" fillId="0" borderId="5" xfId="11" applyFont="1" applyBorder="1" applyAlignment="1">
      <alignment horizontal="left"/>
    </xf>
    <xf numFmtId="2" fontId="13" fillId="0" borderId="6" xfId="11" applyNumberFormat="1" applyFont="1" applyBorder="1" applyAlignment="1">
      <alignment horizontal="right"/>
    </xf>
    <xf numFmtId="167" fontId="12" fillId="0" borderId="5" xfId="0" applyNumberFormat="1" applyFont="1" applyBorder="1"/>
    <xf numFmtId="0" fontId="12" fillId="0" borderId="5" xfId="11" applyFont="1" applyBorder="1"/>
    <xf numFmtId="167" fontId="12" fillId="2" borderId="5" xfId="11" applyNumberFormat="1" applyFont="1" applyFill="1" applyBorder="1"/>
    <xf numFmtId="167" fontId="12" fillId="0" borderId="5" xfId="11" applyNumberFormat="1" applyFont="1" applyBorder="1"/>
    <xf numFmtId="167" fontId="12" fillId="3" borderId="5" xfId="11" applyNumberFormat="1" applyFont="1" applyFill="1" applyBorder="1"/>
    <xf numFmtId="2" fontId="13" fillId="3" borderId="6" xfId="11" applyNumberFormat="1" applyFont="1" applyFill="1" applyBorder="1" applyAlignment="1">
      <alignment horizontal="right"/>
    </xf>
    <xf numFmtId="167" fontId="11" fillId="0" borderId="1" xfId="0" applyNumberFormat="1" applyFont="1" applyBorder="1"/>
    <xf numFmtId="167" fontId="11" fillId="2" borderId="1" xfId="0" applyNumberFormat="1" applyFont="1" applyFill="1" applyBorder="1"/>
    <xf numFmtId="2" fontId="24" fillId="2" borderId="1" xfId="11" applyNumberFormat="1" applyFont="1" applyFill="1" applyBorder="1"/>
    <xf numFmtId="0" fontId="12" fillId="0" borderId="0" xfId="11" applyFont="1"/>
    <xf numFmtId="167" fontId="12" fillId="0" borderId="0" xfId="0" applyNumberFormat="1" applyFont="1"/>
    <xf numFmtId="2" fontId="13" fillId="0" borderId="0" xfId="11" applyNumberFormat="1" applyFont="1"/>
    <xf numFmtId="2" fontId="13" fillId="0" borderId="0" xfId="11" applyNumberFormat="1" applyFont="1" applyAlignment="1">
      <alignment horizontal="right"/>
    </xf>
    <xf numFmtId="0" fontId="6" fillId="0" borderId="0" xfId="11" applyFont="1" applyAlignment="1">
      <alignment horizontal="left"/>
    </xf>
    <xf numFmtId="165" fontId="9" fillId="0" borderId="0" xfId="11" applyNumberFormat="1" applyFont="1"/>
    <xf numFmtId="0" fontId="10" fillId="0" borderId="0" xfId="11" applyFont="1"/>
    <xf numFmtId="0" fontId="10" fillId="0" borderId="0" xfId="11" applyFont="1" applyAlignment="1">
      <alignment horizontal="left"/>
    </xf>
    <xf numFmtId="0" fontId="34" fillId="0" borderId="0" xfId="11" applyFont="1" applyAlignment="1">
      <alignment horizontal="left"/>
    </xf>
    <xf numFmtId="168" fontId="12" fillId="0" borderId="10" xfId="26" applyNumberFormat="1" applyFont="1" applyBorder="1" applyAlignment="1">
      <alignment horizontal="right"/>
    </xf>
    <xf numFmtId="168" fontId="12" fillId="0" borderId="5" xfId="26" applyNumberFormat="1" applyFont="1" applyBorder="1"/>
    <xf numFmtId="168" fontId="12" fillId="2" borderId="5" xfId="26" applyNumberFormat="1" applyFont="1" applyFill="1" applyBorder="1"/>
    <xf numFmtId="168" fontId="12" fillId="3" borderId="0" xfId="26" applyNumberFormat="1" applyFont="1" applyFill="1"/>
    <xf numFmtId="168" fontId="12" fillId="3" borderId="5" xfId="26" applyNumberFormat="1" applyFont="1" applyFill="1" applyBorder="1"/>
    <xf numFmtId="167" fontId="11" fillId="0" borderId="1" xfId="26" applyNumberFormat="1" applyFont="1" applyBorder="1"/>
    <xf numFmtId="167" fontId="12" fillId="0" borderId="4" xfId="26" applyNumberFormat="1" applyFont="1" applyBorder="1"/>
    <xf numFmtId="167" fontId="12" fillId="0" borderId="5" xfId="26" applyNumberFormat="1" applyFont="1" applyBorder="1"/>
    <xf numFmtId="166" fontId="6" fillId="0" borderId="0" xfId="11" applyNumberFormat="1" applyFont="1"/>
    <xf numFmtId="168" fontId="7" fillId="0" borderId="0" xfId="11" applyNumberFormat="1" applyFont="1"/>
    <xf numFmtId="0" fontId="20" fillId="0" borderId="0" xfId="0" applyFont="1" applyAlignment="1">
      <alignment horizontal="center"/>
    </xf>
    <xf numFmtId="1" fontId="26" fillId="4" borderId="9" xfId="11" applyNumberFormat="1" applyFont="1" applyFill="1" applyBorder="1" applyAlignment="1">
      <alignment horizontal="center"/>
    </xf>
    <xf numFmtId="1" fontId="26" fillId="4" borderId="10" xfId="11" applyNumberFormat="1" applyFont="1" applyFill="1" applyBorder="1" applyAlignment="1">
      <alignment horizontal="center"/>
    </xf>
    <xf numFmtId="1" fontId="26" fillId="4" borderId="8" xfId="11" applyNumberFormat="1" applyFont="1" applyFill="1" applyBorder="1" applyAlignment="1">
      <alignment horizontal="center"/>
    </xf>
    <xf numFmtId="1" fontId="27" fillId="4" borderId="11" xfId="11" applyNumberFormat="1" applyFont="1" applyFill="1" applyBorder="1" applyAlignment="1">
      <alignment horizontal="center"/>
    </xf>
    <xf numFmtId="1" fontId="27" fillId="4" borderId="12" xfId="11" applyNumberFormat="1" applyFont="1" applyFill="1" applyBorder="1" applyAlignment="1">
      <alignment horizontal="center"/>
    </xf>
    <xf numFmtId="1" fontId="27" fillId="4" borderId="13" xfId="1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27">
    <cellStyle name="Migliaia" xfId="26" builtinId="3"/>
    <cellStyle name="Migliaia [0] 2" xfId="1" xr:uid="{00000000-0005-0000-0000-000001000000}"/>
    <cellStyle name="Migliaia [0] 2 2" xfId="15" xr:uid="{00000000-0005-0000-0000-000002000000}"/>
    <cellStyle name="Migliaia [0] 3" xfId="2" xr:uid="{00000000-0005-0000-0000-000003000000}"/>
    <cellStyle name="Migliaia [0] 3 2" xfId="16" xr:uid="{00000000-0005-0000-0000-000004000000}"/>
    <cellStyle name="Migliaia [0] 4" xfId="3" xr:uid="{00000000-0005-0000-0000-000005000000}"/>
    <cellStyle name="Migliaia [0] 4 2" xfId="17" xr:uid="{00000000-0005-0000-0000-000006000000}"/>
    <cellStyle name="Migliaia [0] 5" xfId="14" xr:uid="{00000000-0005-0000-0000-000007000000}"/>
    <cellStyle name="Migliaia 2" xfId="4" xr:uid="{00000000-0005-0000-0000-000008000000}"/>
    <cellStyle name="Migliaia 2 2" xfId="5" xr:uid="{00000000-0005-0000-0000-000009000000}"/>
    <cellStyle name="Migliaia 2 2 2" xfId="19" xr:uid="{00000000-0005-0000-0000-00000A000000}"/>
    <cellStyle name="Migliaia 2 3" xfId="24" xr:uid="{00000000-0005-0000-0000-00000B000000}"/>
    <cellStyle name="Migliaia 2 4" xfId="18" xr:uid="{00000000-0005-0000-0000-00000C000000}"/>
    <cellStyle name="Migliaia 3" xfId="6" xr:uid="{00000000-0005-0000-0000-00000D000000}"/>
    <cellStyle name="Migliaia 3 2" xfId="20" xr:uid="{00000000-0005-0000-0000-00000E000000}"/>
    <cellStyle name="Migliaia 4" xfId="22" xr:uid="{00000000-0005-0000-0000-00000F000000}"/>
    <cellStyle name="Migliaia 5" xfId="13" xr:uid="{00000000-0005-0000-0000-000010000000}"/>
    <cellStyle name="Normale" xfId="0" builtinId="0"/>
    <cellStyle name="Normale 2" xfId="7" xr:uid="{00000000-0005-0000-0000-000012000000}"/>
    <cellStyle name="Normale 2 2" xfId="8" xr:uid="{00000000-0005-0000-0000-000013000000}"/>
    <cellStyle name="Normale 2_top 10" xfId="9" xr:uid="{00000000-0005-0000-0000-000014000000}"/>
    <cellStyle name="Normale 3" xfId="10" xr:uid="{00000000-0005-0000-0000-000015000000}"/>
    <cellStyle name="Normale 3 2" xfId="23" xr:uid="{00000000-0005-0000-0000-000016000000}"/>
    <cellStyle name="Normale 3 3" xfId="25" xr:uid="{00000000-0005-0000-0000-000017000000}"/>
    <cellStyle name="Normale 4" xfId="21" xr:uid="{00000000-0005-0000-0000-000018000000}"/>
    <cellStyle name="Normale_Immat gennaio 1996" xfId="11" xr:uid="{00000000-0005-0000-0000-000019000000}"/>
    <cellStyle name="Valuta (0)_Trend2001.xls Grafico 1" xfId="12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161925</xdr:rowOff>
        </xdr:from>
        <xdr:to>
          <xdr:col>1</xdr:col>
          <xdr:colOff>133350</xdr:colOff>
          <xdr:row>3</xdr:row>
          <xdr:rowOff>28575</xdr:rowOff>
        </xdr:to>
        <xdr:sp macro="" textlink="">
          <xdr:nvSpPr>
            <xdr:cNvPr id="176129" name="Object 1" hidden="1">
              <a:extLst>
                <a:ext uri="{63B3BB69-23CF-44E3-9099-C40C66FF867C}">
                  <a14:compatExt spid="_x0000_s176129"/>
                </a:ext>
                <a:ext uri="{FF2B5EF4-FFF2-40B4-BE49-F238E27FC236}">
                  <a16:creationId xmlns:a16="http://schemas.microsoft.com/office/drawing/2014/main" id="{00000000-0008-0000-0000-000001B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304800</xdr:colOff>
      <xdr:row>0</xdr:row>
      <xdr:rowOff>106680</xdr:rowOff>
    </xdr:from>
    <xdr:to>
      <xdr:col>10</xdr:col>
      <xdr:colOff>487680</xdr:colOff>
      <xdr:row>6</xdr:row>
      <xdr:rowOff>0</xdr:rowOff>
    </xdr:to>
    <xdr:pic>
      <xdr:nvPicPr>
        <xdr:cNvPr id="6" name="Picture 5" descr="Logo ANFIA PANTO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06680"/>
          <a:ext cx="14554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vetture%20-%20tabelle%20comunicato%20stam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112020"/>
      <sheetName val="Best sellers -Top 10 112020"/>
      <sheetName val="Groups 112020"/>
      <sheetName val="Monthly trend"/>
      <sheetName val="Monthly trend by make 2020"/>
      <sheetName val="Monthly trend by make 2019"/>
      <sheetName val="Changes in ownership"/>
    </sheetNames>
    <sheetDataSet>
      <sheetData sheetId="0"/>
      <sheetData sheetId="1"/>
      <sheetData sheetId="2"/>
      <sheetData sheetId="3"/>
      <sheetData sheetId="4">
        <row r="10">
          <cell r="L10">
            <v>21342</v>
          </cell>
          <cell r="N10">
            <v>191726</v>
          </cell>
        </row>
        <row r="11">
          <cell r="L11">
            <v>1986</v>
          </cell>
          <cell r="N11">
            <v>15537</v>
          </cell>
        </row>
        <row r="12">
          <cell r="L12">
            <v>4216</v>
          </cell>
          <cell r="N12">
            <v>38295</v>
          </cell>
        </row>
        <row r="13">
          <cell r="L13">
            <v>7022</v>
          </cell>
          <cell r="N13">
            <v>54132</v>
          </cell>
        </row>
        <row r="14">
          <cell r="L14">
            <v>180</v>
          </cell>
          <cell r="N14">
            <v>1219</v>
          </cell>
        </row>
        <row r="15">
          <cell r="L15">
            <v>40</v>
          </cell>
          <cell r="N15">
            <v>488</v>
          </cell>
        </row>
        <row r="16">
          <cell r="L16">
            <v>423</v>
          </cell>
          <cell r="N16">
            <v>3131</v>
          </cell>
        </row>
        <row r="17">
          <cell r="L17">
            <v>17</v>
          </cell>
          <cell r="N17">
            <v>261</v>
          </cell>
        </row>
        <row r="18">
          <cell r="N18">
            <v>31</v>
          </cell>
        </row>
        <row r="20">
          <cell r="L20">
            <v>5435</v>
          </cell>
          <cell r="N20">
            <v>46061</v>
          </cell>
        </row>
        <row r="21">
          <cell r="L21">
            <v>4884</v>
          </cell>
          <cell r="N21">
            <v>42475</v>
          </cell>
        </row>
        <row r="22">
          <cell r="L22">
            <v>7195</v>
          </cell>
          <cell r="N22">
            <v>63347</v>
          </cell>
        </row>
        <row r="23">
          <cell r="L23">
            <v>6188</v>
          </cell>
          <cell r="N23">
            <v>49841</v>
          </cell>
        </row>
        <row r="24">
          <cell r="L24">
            <v>8311</v>
          </cell>
          <cell r="N24">
            <v>82787</v>
          </cell>
        </row>
        <row r="25">
          <cell r="L25">
            <v>587</v>
          </cell>
          <cell r="N25">
            <v>6340</v>
          </cell>
        </row>
        <row r="26">
          <cell r="L26">
            <v>2666</v>
          </cell>
          <cell r="N26">
            <v>31688</v>
          </cell>
        </row>
        <row r="27">
          <cell r="L27">
            <v>382</v>
          </cell>
          <cell r="N27">
            <v>3303</v>
          </cell>
        </row>
        <row r="28">
          <cell r="L28">
            <v>2804</v>
          </cell>
          <cell r="N28">
            <v>33527</v>
          </cell>
        </row>
        <row r="29">
          <cell r="L29">
            <v>869</v>
          </cell>
          <cell r="N29">
            <v>10645</v>
          </cell>
        </row>
        <row r="30">
          <cell r="L30">
            <v>888</v>
          </cell>
          <cell r="N30">
            <v>9485</v>
          </cell>
        </row>
        <row r="31">
          <cell r="L31">
            <v>4238</v>
          </cell>
          <cell r="N31">
            <v>42750</v>
          </cell>
        </row>
        <row r="32">
          <cell r="L32">
            <v>2055</v>
          </cell>
          <cell r="N32">
            <v>15392</v>
          </cell>
        </row>
        <row r="33">
          <cell r="L33">
            <v>217</v>
          </cell>
          <cell r="N33">
            <v>3822</v>
          </cell>
        </row>
        <row r="34">
          <cell r="L34">
            <v>2970</v>
          </cell>
          <cell r="N34">
            <v>25867</v>
          </cell>
        </row>
        <row r="35">
          <cell r="L35">
            <v>4807</v>
          </cell>
          <cell r="N35">
            <v>50277</v>
          </cell>
        </row>
        <row r="36">
          <cell r="L36">
            <v>7896</v>
          </cell>
          <cell r="N36">
            <v>73691</v>
          </cell>
        </row>
        <row r="37">
          <cell r="L37">
            <v>497</v>
          </cell>
          <cell r="N37">
            <v>5264</v>
          </cell>
        </row>
        <row r="38">
          <cell r="L38">
            <v>9291</v>
          </cell>
          <cell r="N38">
            <v>77220</v>
          </cell>
        </row>
        <row r="39">
          <cell r="L39">
            <v>2140</v>
          </cell>
          <cell r="N39">
            <v>19725</v>
          </cell>
        </row>
        <row r="40">
          <cell r="L40">
            <v>2283</v>
          </cell>
          <cell r="N40">
            <v>22911</v>
          </cell>
        </row>
        <row r="41">
          <cell r="L41">
            <v>728</v>
          </cell>
          <cell r="N41">
            <v>4047</v>
          </cell>
        </row>
        <row r="42">
          <cell r="L42">
            <v>72</v>
          </cell>
          <cell r="N42">
            <v>1070</v>
          </cell>
        </row>
        <row r="43">
          <cell r="L43">
            <v>204</v>
          </cell>
          <cell r="N43">
            <v>1876</v>
          </cell>
        </row>
        <row r="44">
          <cell r="L44">
            <v>3684</v>
          </cell>
          <cell r="N44">
            <v>31071</v>
          </cell>
        </row>
        <row r="45">
          <cell r="L45">
            <v>263</v>
          </cell>
          <cell r="N45">
            <v>2881</v>
          </cell>
        </row>
        <row r="46">
          <cell r="L46">
            <v>7706</v>
          </cell>
          <cell r="N46">
            <v>63091</v>
          </cell>
        </row>
        <row r="47">
          <cell r="L47">
            <v>358</v>
          </cell>
          <cell r="N47">
            <v>3690</v>
          </cell>
        </row>
        <row r="48">
          <cell r="L48">
            <v>11882</v>
          </cell>
          <cell r="N48">
            <v>115535</v>
          </cell>
        </row>
        <row r="49">
          <cell r="L49">
            <v>1515</v>
          </cell>
          <cell r="N49">
            <v>15410</v>
          </cell>
        </row>
        <row r="50">
          <cell r="L50">
            <v>164</v>
          </cell>
          <cell r="N50">
            <v>1893</v>
          </cell>
        </row>
      </sheetData>
      <sheetData sheetId="5">
        <row r="10">
          <cell r="L10">
            <v>21776</v>
          </cell>
          <cell r="AF10">
            <v>266616</v>
          </cell>
        </row>
        <row r="11">
          <cell r="L11">
            <v>2039</v>
          </cell>
          <cell r="AF11">
            <v>23860</v>
          </cell>
        </row>
        <row r="12">
          <cell r="L12">
            <v>4321</v>
          </cell>
          <cell r="AF12">
            <v>54831</v>
          </cell>
        </row>
        <row r="13">
          <cell r="L13">
            <v>5949</v>
          </cell>
          <cell r="AF13">
            <v>75773</v>
          </cell>
        </row>
        <row r="14">
          <cell r="L14">
            <v>121</v>
          </cell>
          <cell r="AF14">
            <v>1927</v>
          </cell>
        </row>
        <row r="15">
          <cell r="L15">
            <v>22</v>
          </cell>
          <cell r="AF15">
            <v>482</v>
          </cell>
        </row>
        <row r="16">
          <cell r="L16">
            <v>184</v>
          </cell>
          <cell r="AF16">
            <v>3637</v>
          </cell>
        </row>
        <row r="17">
          <cell r="L17">
            <v>19</v>
          </cell>
          <cell r="AF17">
            <v>305</v>
          </cell>
        </row>
        <row r="18">
          <cell r="L18">
            <v>2</v>
          </cell>
          <cell r="AF18">
            <v>38</v>
          </cell>
        </row>
        <row r="20">
          <cell r="L20">
            <v>5440</v>
          </cell>
          <cell r="AF20">
            <v>59540</v>
          </cell>
        </row>
        <row r="21">
          <cell r="L21">
            <v>4764</v>
          </cell>
          <cell r="AF21">
            <v>53605</v>
          </cell>
        </row>
        <row r="22">
          <cell r="L22">
            <v>6791</v>
          </cell>
          <cell r="AF22">
            <v>85210</v>
          </cell>
        </row>
        <row r="23">
          <cell r="L23">
            <v>5891</v>
          </cell>
          <cell r="AF23">
            <v>77417</v>
          </cell>
        </row>
        <row r="24">
          <cell r="L24">
            <v>10019</v>
          </cell>
          <cell r="AF24">
            <v>113209</v>
          </cell>
        </row>
        <row r="25">
          <cell r="L25">
            <v>731</v>
          </cell>
          <cell r="AF25">
            <v>8079</v>
          </cell>
        </row>
        <row r="26">
          <cell r="L26">
            <v>4720</v>
          </cell>
          <cell r="AF26">
            <v>46261</v>
          </cell>
        </row>
        <row r="27">
          <cell r="L27">
            <v>480</v>
          </cell>
          <cell r="AF27">
            <v>7639</v>
          </cell>
        </row>
        <row r="28">
          <cell r="L28">
            <v>3977</v>
          </cell>
          <cell r="AF28">
            <v>44305</v>
          </cell>
        </row>
        <row r="29">
          <cell r="L29">
            <v>1270</v>
          </cell>
          <cell r="AF29">
            <v>15497</v>
          </cell>
        </row>
        <row r="30">
          <cell r="L30">
            <v>1444</v>
          </cell>
          <cell r="AF30">
            <v>11811</v>
          </cell>
        </row>
        <row r="31">
          <cell r="L31">
            <v>5428</v>
          </cell>
          <cell r="AF31">
            <v>56624</v>
          </cell>
        </row>
        <row r="32">
          <cell r="L32">
            <v>2070</v>
          </cell>
          <cell r="AF32">
            <v>20330</v>
          </cell>
        </row>
        <row r="33">
          <cell r="L33">
            <v>632</v>
          </cell>
          <cell r="AF33">
            <v>7324</v>
          </cell>
        </row>
        <row r="34">
          <cell r="L34">
            <v>2895</v>
          </cell>
          <cell r="AF34">
            <v>40368</v>
          </cell>
        </row>
        <row r="35">
          <cell r="L35">
            <v>5560</v>
          </cell>
          <cell r="AF35">
            <v>93261</v>
          </cell>
        </row>
        <row r="36">
          <cell r="L36">
            <v>8034</v>
          </cell>
          <cell r="AF36">
            <v>102454</v>
          </cell>
        </row>
        <row r="37">
          <cell r="L37">
            <v>578</v>
          </cell>
          <cell r="AF37">
            <v>6277</v>
          </cell>
        </row>
        <row r="38">
          <cell r="L38">
            <v>8485</v>
          </cell>
          <cell r="AF38">
            <v>104276</v>
          </cell>
        </row>
        <row r="39">
          <cell r="L39">
            <v>2192</v>
          </cell>
          <cell r="AF39">
            <v>24846</v>
          </cell>
        </row>
        <row r="40">
          <cell r="L40">
            <v>2104</v>
          </cell>
          <cell r="AF40">
            <v>24845</v>
          </cell>
        </row>
        <row r="41">
          <cell r="L41">
            <v>5610</v>
          </cell>
          <cell r="AF41">
            <v>27727</v>
          </cell>
        </row>
        <row r="42">
          <cell r="L42">
            <v>137</v>
          </cell>
          <cell r="AF42">
            <v>2187</v>
          </cell>
        </row>
        <row r="43">
          <cell r="L43">
            <v>305</v>
          </cell>
          <cell r="AF43">
            <v>2398</v>
          </cell>
        </row>
        <row r="44">
          <cell r="L44">
            <v>2404</v>
          </cell>
          <cell r="AF44">
            <v>34194</v>
          </cell>
        </row>
        <row r="45">
          <cell r="L45">
            <v>136</v>
          </cell>
          <cell r="AF45">
            <v>2086</v>
          </cell>
        </row>
        <row r="46">
          <cell r="L46">
            <v>7723</v>
          </cell>
          <cell r="AF46">
            <v>84668</v>
          </cell>
        </row>
        <row r="47">
          <cell r="L47">
            <v>425</v>
          </cell>
          <cell r="AF47">
            <v>5131</v>
          </cell>
        </row>
        <row r="48">
          <cell r="L48">
            <v>14060</v>
          </cell>
          <cell r="AF48">
            <v>165938</v>
          </cell>
        </row>
        <row r="49">
          <cell r="L49">
            <v>2146</v>
          </cell>
          <cell r="AF49">
            <v>19683</v>
          </cell>
        </row>
        <row r="50">
          <cell r="L50">
            <v>117</v>
          </cell>
          <cell r="AF50">
            <v>1842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K78"/>
  <sheetViews>
    <sheetView showGridLines="0" tabSelected="1" zoomScaleNormal="100" workbookViewId="0"/>
  </sheetViews>
  <sheetFormatPr defaultColWidth="25.7109375" defaultRowHeight="15"/>
  <cols>
    <col min="1" max="1" width="20.85546875" style="1" customWidth="1"/>
    <col min="2" max="5" width="9.28515625" style="1" customWidth="1"/>
    <col min="6" max="6" width="10" style="1" customWidth="1"/>
    <col min="7" max="7" width="10.7109375" style="1" bestFit="1" customWidth="1"/>
    <col min="8" max="8" width="9.28515625" style="1" customWidth="1"/>
    <col min="9" max="9" width="10.7109375" style="1" bestFit="1" customWidth="1"/>
    <col min="10" max="10" width="9.28515625" style="1" customWidth="1"/>
    <col min="11" max="11" width="10" style="1" customWidth="1"/>
    <col min="12" max="16384" width="25.7109375" style="1"/>
  </cols>
  <sheetData>
    <row r="7" spans="1:11">
      <c r="H7" s="8"/>
      <c r="I7" s="9"/>
    </row>
    <row r="8" spans="1:11">
      <c r="H8" s="9"/>
      <c r="I8" s="9"/>
    </row>
    <row r="9" spans="1:11" ht="18">
      <c r="A9" s="18" t="s">
        <v>31</v>
      </c>
      <c r="B9" s="19"/>
      <c r="C9" s="19"/>
      <c r="D9" s="19"/>
      <c r="E9" s="19"/>
      <c r="F9" s="19"/>
      <c r="H9" s="17"/>
      <c r="I9" s="17"/>
    </row>
    <row r="10" spans="1:11" ht="18">
      <c r="A10" s="11" t="s">
        <v>30</v>
      </c>
      <c r="B10" s="20"/>
      <c r="C10" s="20"/>
      <c r="D10" s="20"/>
      <c r="E10" s="20"/>
      <c r="F10" s="20"/>
      <c r="H10" s="17"/>
      <c r="I10" s="17"/>
    </row>
    <row r="11" spans="1:11">
      <c r="A11" s="21"/>
      <c r="B11" s="22"/>
      <c r="C11" s="20"/>
      <c r="E11" s="20"/>
      <c r="F11" s="20"/>
      <c r="G11" s="75"/>
      <c r="H11" s="17"/>
      <c r="I11" s="75"/>
    </row>
    <row r="12" spans="1:11">
      <c r="A12" s="65" t="s">
        <v>50</v>
      </c>
      <c r="B12" s="22"/>
      <c r="C12" s="20"/>
      <c r="D12" s="20"/>
      <c r="E12" s="20"/>
      <c r="F12" s="20"/>
      <c r="H12" s="17"/>
      <c r="I12" s="17"/>
    </row>
    <row r="13" spans="1:11">
      <c r="A13" s="23"/>
      <c r="B13" s="23"/>
      <c r="C13" s="23"/>
      <c r="D13" s="24"/>
      <c r="E13" s="23"/>
      <c r="F13" s="23"/>
      <c r="G13" s="23"/>
      <c r="H13" s="25"/>
      <c r="I13" s="25"/>
      <c r="J13" s="23"/>
      <c r="K13" s="23"/>
    </row>
    <row r="14" spans="1:11" ht="15.75">
      <c r="A14" s="26"/>
      <c r="B14" s="77" t="s">
        <v>58</v>
      </c>
      <c r="C14" s="78"/>
      <c r="D14" s="78"/>
      <c r="E14" s="79"/>
      <c r="F14" s="12" t="s">
        <v>27</v>
      </c>
      <c r="G14" s="77" t="s">
        <v>59</v>
      </c>
      <c r="H14" s="78"/>
      <c r="I14" s="78"/>
      <c r="J14" s="79"/>
      <c r="K14" s="12" t="s">
        <v>27</v>
      </c>
    </row>
    <row r="15" spans="1:11" ht="15.75">
      <c r="A15" s="26"/>
      <c r="B15" s="80" t="s">
        <v>60</v>
      </c>
      <c r="C15" s="81"/>
      <c r="D15" s="81"/>
      <c r="E15" s="82"/>
      <c r="F15" s="13" t="s">
        <v>32</v>
      </c>
      <c r="G15" s="80" t="s">
        <v>61</v>
      </c>
      <c r="H15" s="81"/>
      <c r="I15" s="81"/>
      <c r="J15" s="82"/>
      <c r="K15" s="13" t="s">
        <v>32</v>
      </c>
    </row>
    <row r="16" spans="1:11" ht="15.75">
      <c r="A16" s="27" t="s">
        <v>51</v>
      </c>
      <c r="B16" s="14">
        <v>2020</v>
      </c>
      <c r="C16" s="15" t="s">
        <v>29</v>
      </c>
      <c r="D16" s="14">
        <v>2019</v>
      </c>
      <c r="E16" s="15" t="s">
        <v>29</v>
      </c>
      <c r="F16" s="16" t="s">
        <v>56</v>
      </c>
      <c r="G16" s="14">
        <v>2020</v>
      </c>
      <c r="H16" s="15" t="s">
        <v>29</v>
      </c>
      <c r="I16" s="14">
        <v>2019</v>
      </c>
      <c r="J16" s="15" t="s">
        <v>29</v>
      </c>
      <c r="K16" s="16" t="s">
        <v>56</v>
      </c>
    </row>
    <row r="17" spans="1:11" ht="15.75">
      <c r="A17" s="28" t="s">
        <v>48</v>
      </c>
      <c r="B17" s="66">
        <f>+B18+B19+B20+B21+B22</f>
        <v>34746</v>
      </c>
      <c r="C17" s="29">
        <f t="shared" ref="C17:C59" si="0">B17/B$61*100</f>
        <v>25.104584371951884</v>
      </c>
      <c r="D17" s="66">
        <f>+D18+D19+D20+D21+D22</f>
        <v>34206</v>
      </c>
      <c r="E17" s="29">
        <f t="shared" ref="E17:E59" si="1">D17/D$61*100</f>
        <v>22.652830113707857</v>
      </c>
      <c r="F17" s="30">
        <f t="shared" ref="F17:F61" si="2">IF(B17&lt;&gt;0,IF(D17&lt;&gt;0,(B17-D17)/D17*100,"-"),"-")</f>
        <v>1.5786704087002279</v>
      </c>
      <c r="G17" s="66">
        <f>+G18+G19+G20+G21+G22</f>
        <v>300909</v>
      </c>
      <c r="H17" s="29">
        <f t="shared" ref="H17:H59" si="3">G17/G$61*100</f>
        <v>23.847560869296451</v>
      </c>
      <c r="I17" s="66">
        <f>+I18+I19+I20+I21+I22</f>
        <v>423007</v>
      </c>
      <c r="J17" s="29">
        <f t="shared" ref="J17:J59" si="4">I17/I$61*100</f>
        <v>23.811244688294575</v>
      </c>
      <c r="K17" s="30">
        <f t="shared" ref="K17:K55" si="5">IF(G17&lt;&gt;0,IF(I17&lt;&gt;0,(G17-I17)/I17*100,"-"),"-")</f>
        <v>-28.86429775393788</v>
      </c>
    </row>
    <row r="18" spans="1:11" ht="15.75">
      <c r="A18" s="31" t="s">
        <v>0</v>
      </c>
      <c r="B18" s="67">
        <f>'[1]Monthly trend by make 2020'!L10</f>
        <v>21342</v>
      </c>
      <c r="C18" s="29">
        <f t="shared" si="0"/>
        <v>15.419963151620244</v>
      </c>
      <c r="D18" s="67">
        <f>'[1]Monthly trend by make 2019'!L10</f>
        <v>21776</v>
      </c>
      <c r="E18" s="29">
        <f t="shared" si="1"/>
        <v>14.421096549029478</v>
      </c>
      <c r="F18" s="30">
        <f t="shared" si="2"/>
        <v>-1.9930198383541513</v>
      </c>
      <c r="G18" s="67">
        <f>'[1]Monthly trend by make 2020'!N10</f>
        <v>191726</v>
      </c>
      <c r="H18" s="29">
        <f t="shared" si="3"/>
        <v>15.19461849006421</v>
      </c>
      <c r="I18" s="67">
        <f>'[1]Monthly trend by make 2019'!AF10</f>
        <v>266616</v>
      </c>
      <c r="J18" s="29">
        <f t="shared" si="4"/>
        <v>15.007928506654372</v>
      </c>
      <c r="K18" s="30">
        <f t="shared" si="5"/>
        <v>-28.089086926516039</v>
      </c>
    </row>
    <row r="19" spans="1:11" ht="15.75">
      <c r="A19" s="31" t="s">
        <v>1</v>
      </c>
      <c r="B19" s="67">
        <f>'[1]Monthly trend by make 2020'!L11</f>
        <v>1986</v>
      </c>
      <c r="C19" s="29">
        <f t="shared" si="0"/>
        <v>1.4349192586973014</v>
      </c>
      <c r="D19" s="67">
        <f>'[1]Monthly trend by make 2019'!L11</f>
        <v>2039</v>
      </c>
      <c r="E19" s="29">
        <f t="shared" si="1"/>
        <v>1.3503221832967993</v>
      </c>
      <c r="F19" s="30">
        <f t="shared" si="2"/>
        <v>-2.5993133889161353</v>
      </c>
      <c r="G19" s="67">
        <f>'[1]Monthly trend by make 2020'!N11</f>
        <v>15537</v>
      </c>
      <c r="H19" s="29">
        <f t="shared" si="3"/>
        <v>1.2313342346897533</v>
      </c>
      <c r="I19" s="67">
        <f>'[1]Monthly trend by make 2019'!AF11</f>
        <v>23860</v>
      </c>
      <c r="J19" s="29">
        <f t="shared" si="4"/>
        <v>1.3430895901550295</v>
      </c>
      <c r="K19" s="30">
        <f t="shared" si="5"/>
        <v>-34.882648784576695</v>
      </c>
    </row>
    <row r="20" spans="1:11" ht="15.75">
      <c r="A20" s="31" t="s">
        <v>53</v>
      </c>
      <c r="B20" s="67">
        <f>'[1]Monthly trend by make 2020'!L12</f>
        <v>4216</v>
      </c>
      <c r="C20" s="32">
        <f t="shared" si="0"/>
        <v>3.0461327264188434</v>
      </c>
      <c r="D20" s="68">
        <f>'[1]Monthly trend by make 2019'!L12</f>
        <v>4321</v>
      </c>
      <c r="E20" s="32">
        <f t="shared" si="1"/>
        <v>2.8615704531758066</v>
      </c>
      <c r="F20" s="33">
        <f t="shared" si="2"/>
        <v>-2.4299930571626938</v>
      </c>
      <c r="G20" s="68">
        <f>'[1]Monthly trend by make 2020'!N12</f>
        <v>38295</v>
      </c>
      <c r="H20" s="32">
        <f t="shared" si="3"/>
        <v>3.0349452608253911</v>
      </c>
      <c r="I20" s="68">
        <f>'[1]Monthly trend by make 2019'!AF12</f>
        <v>54831</v>
      </c>
      <c r="J20" s="32">
        <f t="shared" si="4"/>
        <v>3.0864604072837563</v>
      </c>
      <c r="K20" s="33">
        <f t="shared" si="5"/>
        <v>-30.158122230125294</v>
      </c>
    </row>
    <row r="21" spans="1:11" ht="15.75">
      <c r="A21" s="31" t="s">
        <v>44</v>
      </c>
      <c r="B21" s="68">
        <f>'[1]Monthly trend by make 2020'!L13</f>
        <v>7022</v>
      </c>
      <c r="C21" s="32">
        <f t="shared" si="0"/>
        <v>5.0735161301976088</v>
      </c>
      <c r="D21" s="68">
        <f>'[1]Monthly trend by make 2019'!L13</f>
        <v>5949</v>
      </c>
      <c r="E21" s="32">
        <f t="shared" si="1"/>
        <v>3.9397090085496118</v>
      </c>
      <c r="F21" s="34">
        <f>IF(B21&lt;&gt;0,IF(D21&lt;&gt;0,(B21-D21)/D21*100,"-"),"-")</f>
        <v>18.036644814254498</v>
      </c>
      <c r="G21" s="68">
        <f>'[1]Monthly trend by make 2020'!N13</f>
        <v>54132</v>
      </c>
      <c r="H21" s="32">
        <f t="shared" si="3"/>
        <v>4.2900550165556872</v>
      </c>
      <c r="I21" s="68">
        <f>'[1]Monthly trend by make 2019'!AF13</f>
        <v>75773</v>
      </c>
      <c r="J21" s="32">
        <f t="shared" si="4"/>
        <v>4.2652945312161377</v>
      </c>
      <c r="K21" s="34">
        <f t="shared" si="5"/>
        <v>-28.560305121877182</v>
      </c>
    </row>
    <row r="22" spans="1:11" ht="15.75">
      <c r="A22" s="31" t="s">
        <v>26</v>
      </c>
      <c r="B22" s="69">
        <f>'[1]Monthly trend by make 2020'!L14</f>
        <v>180</v>
      </c>
      <c r="C22" s="36">
        <f t="shared" si="0"/>
        <v>0.13005310501788231</v>
      </c>
      <c r="D22" s="70">
        <f>'[1]Monthly trend by make 2019'!L14</f>
        <v>121</v>
      </c>
      <c r="E22" s="36">
        <f t="shared" si="1"/>
        <v>8.0131919656161218E-2</v>
      </c>
      <c r="F22" s="37">
        <f>IF(B22&lt;&gt;0,IF(D22&lt;&gt;0,(B22-D22)/D22*100,"-"),"-")</f>
        <v>48.760330578512395</v>
      </c>
      <c r="G22" s="69">
        <f>'[1]Monthly trend by make 2020'!N14</f>
        <v>1219</v>
      </c>
      <c r="H22" s="36">
        <f t="shared" si="3"/>
        <v>9.6607867161408845E-2</v>
      </c>
      <c r="I22" s="70">
        <f>'[1]Monthly trend by make 2019'!AF14</f>
        <v>1927</v>
      </c>
      <c r="J22" s="36">
        <f t="shared" si="4"/>
        <v>0.10847165298527837</v>
      </c>
      <c r="K22" s="37">
        <f>IF(G22&lt;&gt;0,IF(I22&lt;&gt;0,(G22-I22)/I22*100,"-"),"-")</f>
        <v>-36.741048261546446</v>
      </c>
    </row>
    <row r="23" spans="1:11" ht="15.75">
      <c r="A23" s="35" t="s">
        <v>24</v>
      </c>
      <c r="B23" s="69">
        <f>'[1]Monthly trend by make 2020'!L15</f>
        <v>40</v>
      </c>
      <c r="C23" s="36">
        <f t="shared" si="0"/>
        <v>2.8900690003973845E-2</v>
      </c>
      <c r="D23" s="70">
        <f>'[1]Monthly trend by make 2019'!L15</f>
        <v>22</v>
      </c>
      <c r="E23" s="36">
        <f t="shared" si="1"/>
        <v>1.4569439937483858E-2</v>
      </c>
      <c r="F23" s="37">
        <f>IF(B23&lt;&gt;0,IF(D23&lt;&gt;0,(B23-D23)/D23*100,"-"),"-")</f>
        <v>81.818181818181827</v>
      </c>
      <c r="G23" s="69">
        <f>'[1]Monthly trend by make 2020'!N15</f>
        <v>488</v>
      </c>
      <c r="H23" s="36">
        <f t="shared" si="3"/>
        <v>3.8674847559284263E-2</v>
      </c>
      <c r="I23" s="70">
        <f>'[1]Monthly trend by make 2019'!AF15</f>
        <v>482</v>
      </c>
      <c r="J23" s="36">
        <f t="shared" si="4"/>
        <v>2.7131985853089867E-2</v>
      </c>
      <c r="K23" s="37">
        <f t="shared" si="5"/>
        <v>1.2448132780082988</v>
      </c>
    </row>
    <row r="24" spans="1:11" ht="15.75">
      <c r="A24" s="35" t="s">
        <v>54</v>
      </c>
      <c r="B24" s="69">
        <f>'[1]Monthly trend by make 2020'!L16</f>
        <v>423</v>
      </c>
      <c r="C24" s="36">
        <f t="shared" si="0"/>
        <v>0.30562479679202342</v>
      </c>
      <c r="D24" s="69">
        <f>'[1]Monthly trend by make 2019'!L16</f>
        <v>184</v>
      </c>
      <c r="E24" s="36">
        <f t="shared" si="1"/>
        <v>0.12185349765895591</v>
      </c>
      <c r="F24" s="37">
        <f t="shared" ref="F24" si="6">IF(B24&lt;&gt;0,IF(D24&lt;&gt;0,(B24-D24)/D24*100,"-"),"-")</f>
        <v>129.89130434782609</v>
      </c>
      <c r="G24" s="69">
        <f>'[1]Monthly trend by make 2020'!N16</f>
        <v>3131</v>
      </c>
      <c r="H24" s="36">
        <f t="shared" si="3"/>
        <v>0.24813718792647341</v>
      </c>
      <c r="I24" s="69">
        <f>'[1]Monthly trend by make 2019'!AF16</f>
        <v>3637</v>
      </c>
      <c r="J24" s="36">
        <f t="shared" si="4"/>
        <v>0.2047282832939582</v>
      </c>
      <c r="K24" s="37">
        <f t="shared" si="5"/>
        <v>-13.912565301072313</v>
      </c>
    </row>
    <row r="25" spans="1:11" ht="15.75">
      <c r="A25" s="35" t="s">
        <v>25</v>
      </c>
      <c r="B25" s="69">
        <f>'[1]Monthly trend by make 2020'!L17</f>
        <v>17</v>
      </c>
      <c r="C25" s="36">
        <f t="shared" si="0"/>
        <v>1.2282793251688885E-2</v>
      </c>
      <c r="D25" s="69">
        <f>'[1]Monthly trend by make 2019'!L17</f>
        <v>19</v>
      </c>
      <c r="E25" s="36">
        <f t="shared" si="1"/>
        <v>1.2582698127826968E-2</v>
      </c>
      <c r="F25" s="37">
        <f t="shared" si="2"/>
        <v>-10.526315789473683</v>
      </c>
      <c r="G25" s="69">
        <f>'[1]Monthly trend by make 2020'!N17</f>
        <v>261</v>
      </c>
      <c r="H25" s="36">
        <f t="shared" si="3"/>
        <v>2.0684703305272934E-2</v>
      </c>
      <c r="I25" s="69">
        <f>'[1]Monthly trend by make 2019'!AF17</f>
        <v>305</v>
      </c>
      <c r="J25" s="36">
        <f t="shared" si="4"/>
        <v>1.7168580259735288E-2</v>
      </c>
      <c r="K25" s="37">
        <f t="shared" si="5"/>
        <v>-14.426229508196723</v>
      </c>
    </row>
    <row r="26" spans="1:11" ht="15.75">
      <c r="A26" s="35" t="s">
        <v>2</v>
      </c>
      <c r="B26" s="69">
        <f>'[1]Monthly trend by make 2020'!L18</f>
        <v>0</v>
      </c>
      <c r="C26" s="36">
        <f t="shared" si="0"/>
        <v>0</v>
      </c>
      <c r="D26" s="69">
        <f>'[1]Monthly trend by make 2019'!L18</f>
        <v>2</v>
      </c>
      <c r="E26" s="36">
        <f t="shared" si="1"/>
        <v>1.3244945397712599E-3</v>
      </c>
      <c r="F26" s="38" t="str">
        <f t="shared" si="2"/>
        <v>-</v>
      </c>
      <c r="G26" s="69">
        <f>'[1]Monthly trend by make 2020'!N18</f>
        <v>31</v>
      </c>
      <c r="H26" s="36">
        <f t="shared" si="3"/>
        <v>2.4568038408561725E-3</v>
      </c>
      <c r="I26" s="69">
        <f>'[1]Monthly trend by make 2019'!AF18</f>
        <v>38</v>
      </c>
      <c r="J26" s="36">
        <f t="shared" si="4"/>
        <v>2.1390362290817739E-3</v>
      </c>
      <c r="K26" s="38">
        <f t="shared" si="5"/>
        <v>-18.421052631578945</v>
      </c>
    </row>
    <row r="27" spans="1:11" ht="15.75">
      <c r="A27" s="39" t="s">
        <v>35</v>
      </c>
      <c r="B27" s="71">
        <f>SUM(B18:B26)</f>
        <v>35226</v>
      </c>
      <c r="C27" s="40">
        <f t="shared" si="0"/>
        <v>25.451392651999566</v>
      </c>
      <c r="D27" s="71">
        <f>SUM(D18:D26)</f>
        <v>34433</v>
      </c>
      <c r="E27" s="40">
        <f t="shared" si="1"/>
        <v>22.803160243971895</v>
      </c>
      <c r="F27" s="41">
        <f t="shared" si="2"/>
        <v>2.3030232625678853</v>
      </c>
      <c r="G27" s="71">
        <f>SUM(G18:G26)</f>
        <v>304820</v>
      </c>
      <c r="H27" s="40">
        <f t="shared" si="3"/>
        <v>24.157514411928339</v>
      </c>
      <c r="I27" s="71">
        <f>SUM(I18:I26)</f>
        <v>427469</v>
      </c>
      <c r="J27" s="40">
        <f t="shared" si="4"/>
        <v>24.062412573930438</v>
      </c>
      <c r="K27" s="41">
        <f t="shared" si="5"/>
        <v>-28.691905143998746</v>
      </c>
    </row>
    <row r="28" spans="1:11" ht="15.75">
      <c r="A28" s="28" t="s">
        <v>3</v>
      </c>
      <c r="B28" s="67">
        <f>'[1]Monthly trend by make 2020'!L20</f>
        <v>5435</v>
      </c>
      <c r="C28" s="42">
        <f t="shared" si="0"/>
        <v>3.9268812542899463</v>
      </c>
      <c r="D28" s="43">
        <f>'[1]Monthly trend by make 2019'!L20</f>
        <v>5440</v>
      </c>
      <c r="E28" s="44">
        <f t="shared" si="1"/>
        <v>3.6026251481778266</v>
      </c>
      <c r="F28" s="45">
        <f t="shared" si="2"/>
        <v>-9.1911764705882346E-2</v>
      </c>
      <c r="G28" s="72">
        <f>'[1]Monthly trend by make 2020'!N20</f>
        <v>46061</v>
      </c>
      <c r="H28" s="42">
        <f t="shared" si="3"/>
        <v>3.6504142488282634</v>
      </c>
      <c r="I28" s="43">
        <f>'[1]Monthly trend by make 2019'!AF20</f>
        <v>59540</v>
      </c>
      <c r="J28" s="44">
        <f t="shared" si="4"/>
        <v>3.3515320284086525</v>
      </c>
      <c r="K28" s="45">
        <f t="shared" si="5"/>
        <v>-22.638562311051395</v>
      </c>
    </row>
    <row r="29" spans="1:11" ht="15.75">
      <c r="A29" s="46" t="s">
        <v>4</v>
      </c>
      <c r="B29" s="67">
        <f>'[1]Monthly trend by make 2020'!L21</f>
        <v>4884</v>
      </c>
      <c r="C29" s="29">
        <f t="shared" si="0"/>
        <v>3.5287742494852066</v>
      </c>
      <c r="D29" s="43">
        <f>'[1]Monthly trend by make 2019'!L21</f>
        <v>4764</v>
      </c>
      <c r="E29" s="32">
        <f t="shared" si="1"/>
        <v>3.1549459937351405</v>
      </c>
      <c r="F29" s="47">
        <f t="shared" si="2"/>
        <v>2.518891687657431</v>
      </c>
      <c r="G29" s="73">
        <f>'[1]Monthly trend by make 2020'!N21</f>
        <v>42475</v>
      </c>
      <c r="H29" s="29">
        <f t="shared" si="3"/>
        <v>3.3662175206569653</v>
      </c>
      <c r="I29" s="43">
        <f>'[1]Monthly trend by make 2019'!AF21</f>
        <v>53605</v>
      </c>
      <c r="J29" s="32">
        <f t="shared" si="4"/>
        <v>3.0174483436823283</v>
      </c>
      <c r="K29" s="47">
        <f t="shared" si="5"/>
        <v>-20.762988527189627</v>
      </c>
    </row>
    <row r="30" spans="1:11" ht="15.75">
      <c r="A30" s="46" t="s">
        <v>52</v>
      </c>
      <c r="B30" s="67">
        <f>'[1]Monthly trend by make 2020'!L22</f>
        <v>7195</v>
      </c>
      <c r="C30" s="29">
        <f t="shared" si="0"/>
        <v>5.1985116144647954</v>
      </c>
      <c r="D30" s="43">
        <f>'[1]Monthly trend by make 2019'!L22</f>
        <v>6791</v>
      </c>
      <c r="E30" s="32">
        <f t="shared" si="1"/>
        <v>4.4973212097933128</v>
      </c>
      <c r="F30" s="47">
        <f t="shared" si="2"/>
        <v>5.9490502135178911</v>
      </c>
      <c r="G30" s="73">
        <f>'[1]Monthly trend by make 2020'!N22</f>
        <v>63347</v>
      </c>
      <c r="H30" s="29">
        <f t="shared" si="3"/>
        <v>5.0203597711843857</v>
      </c>
      <c r="I30" s="43">
        <f>'[1]Monthly trend by make 2019'!AF22</f>
        <v>85210</v>
      </c>
      <c r="J30" s="32">
        <f t="shared" si="4"/>
        <v>4.7965072915804718</v>
      </c>
      <c r="K30" s="47">
        <f t="shared" si="5"/>
        <v>-25.657786644760005</v>
      </c>
    </row>
    <row r="31" spans="1:11" ht="15.75">
      <c r="A31" s="46" t="s">
        <v>37</v>
      </c>
      <c r="B31" s="67">
        <f>'[1]Monthly trend by make 2020'!L23</f>
        <v>6188</v>
      </c>
      <c r="C31" s="29">
        <f t="shared" si="0"/>
        <v>4.4709367436147538</v>
      </c>
      <c r="D31" s="43">
        <f>'[1]Monthly trend by make 2019'!L23</f>
        <v>5891</v>
      </c>
      <c r="E31" s="32">
        <f t="shared" si="1"/>
        <v>3.9012986668962455</v>
      </c>
      <c r="F31" s="47">
        <f t="shared" si="2"/>
        <v>5.0415888643693769</v>
      </c>
      <c r="G31" s="73">
        <f>'[1]Monthly trend by make 2020'!N23</f>
        <v>49841</v>
      </c>
      <c r="H31" s="29">
        <f t="shared" si="3"/>
        <v>3.9499858139391124</v>
      </c>
      <c r="I31" s="43">
        <f>'[1]Monthly trend by make 2019'!AF23</f>
        <v>77417</v>
      </c>
      <c r="J31" s="32">
        <f t="shared" si="4"/>
        <v>4.3578359933374653</v>
      </c>
      <c r="K31" s="47">
        <f t="shared" si="5"/>
        <v>-35.620083444204759</v>
      </c>
    </row>
    <row r="32" spans="1:11" ht="15.75">
      <c r="A32" s="46" t="s">
        <v>5</v>
      </c>
      <c r="B32" s="67">
        <f>'[1]Monthly trend by make 2020'!L24</f>
        <v>8311</v>
      </c>
      <c r="C32" s="29">
        <f t="shared" si="0"/>
        <v>6.0048408655756651</v>
      </c>
      <c r="D32" s="43">
        <f>'[1]Monthly trend by make 2019'!L24</f>
        <v>10019</v>
      </c>
      <c r="E32" s="32">
        <f t="shared" si="1"/>
        <v>6.6350553969841259</v>
      </c>
      <c r="F32" s="47">
        <f t="shared" si="2"/>
        <v>-17.047609541870447</v>
      </c>
      <c r="G32" s="48">
        <f>'[1]Monthly trend by make 2020'!N24</f>
        <v>82787</v>
      </c>
      <c r="H32" s="29">
        <f t="shared" si="3"/>
        <v>6.561013534611611</v>
      </c>
      <c r="I32" s="43">
        <f>'[1]Monthly trend by make 2019'!AF24</f>
        <v>113209</v>
      </c>
      <c r="J32" s="32">
        <f t="shared" si="4"/>
        <v>6.3725829594241707</v>
      </c>
      <c r="K32" s="47">
        <f t="shared" si="5"/>
        <v>-26.872421803920183</v>
      </c>
    </row>
    <row r="33" spans="1:11" ht="15.75">
      <c r="A33" s="46" t="s">
        <v>6</v>
      </c>
      <c r="B33" s="67">
        <f>'[1]Monthly trend by make 2020'!L25</f>
        <v>587</v>
      </c>
      <c r="C33" s="29">
        <f t="shared" si="0"/>
        <v>0.42411762580831619</v>
      </c>
      <c r="D33" s="43">
        <f>'[1]Monthly trend by make 2019'!L25</f>
        <v>731</v>
      </c>
      <c r="E33" s="32">
        <f t="shared" si="1"/>
        <v>0.48410275428639549</v>
      </c>
      <c r="F33" s="47">
        <f t="shared" si="2"/>
        <v>-19.699042407660738</v>
      </c>
      <c r="G33" s="48">
        <f>'[1]Monthly trend by make 2020'!N25</f>
        <v>6340</v>
      </c>
      <c r="H33" s="29">
        <f t="shared" si="3"/>
        <v>0.50245601132348816</v>
      </c>
      <c r="I33" s="43">
        <f>'[1]Monthly trend by make 2019'!AF25</f>
        <v>8079</v>
      </c>
      <c r="J33" s="32">
        <f t="shared" si="4"/>
        <v>0.45477036038820129</v>
      </c>
      <c r="K33" s="47">
        <f t="shared" si="5"/>
        <v>-21.524941205594754</v>
      </c>
    </row>
    <row r="34" spans="1:11" ht="15.75">
      <c r="A34" s="46" t="s">
        <v>7</v>
      </c>
      <c r="B34" s="67">
        <f>'[1]Monthly trend by make 2020'!L26</f>
        <v>2666</v>
      </c>
      <c r="C34" s="29">
        <f t="shared" si="0"/>
        <v>1.9262309887648568</v>
      </c>
      <c r="D34" s="43">
        <f>'[1]Monthly trend by make 2019'!L26</f>
        <v>4720</v>
      </c>
      <c r="E34" s="32">
        <f t="shared" si="1"/>
        <v>3.1258071138601733</v>
      </c>
      <c r="F34" s="47">
        <f t="shared" si="2"/>
        <v>-43.516949152542374</v>
      </c>
      <c r="G34" s="48">
        <f>'[1]Monthly trend by make 2020'!N26</f>
        <v>31688</v>
      </c>
      <c r="H34" s="29">
        <f t="shared" si="3"/>
        <v>2.5113290357758191</v>
      </c>
      <c r="I34" s="43">
        <f>'[1]Monthly trend by make 2019'!AF26</f>
        <v>46261</v>
      </c>
      <c r="J34" s="32">
        <f t="shared" si="4"/>
        <v>2.604051447198735</v>
      </c>
      <c r="K34" s="47">
        <f t="shared" si="5"/>
        <v>-31.501696893711767</v>
      </c>
    </row>
    <row r="35" spans="1:11" ht="15.75">
      <c r="A35" s="46" t="s">
        <v>33</v>
      </c>
      <c r="B35" s="67">
        <f>'[1]Monthly trend by make 2020'!L27</f>
        <v>382</v>
      </c>
      <c r="C35" s="29">
        <f t="shared" si="0"/>
        <v>0.27600158953795023</v>
      </c>
      <c r="D35" s="43">
        <f>'[1]Monthly trend by make 2019'!L27</f>
        <v>480</v>
      </c>
      <c r="E35" s="32">
        <f t="shared" si="1"/>
        <v>0.31787868954510234</v>
      </c>
      <c r="F35" s="47">
        <f t="shared" si="2"/>
        <v>-20.416666666666668</v>
      </c>
      <c r="G35" s="48">
        <f>'[1]Monthly trend by make 2020'!N27</f>
        <v>3303</v>
      </c>
      <c r="H35" s="29">
        <f t="shared" si="3"/>
        <v>0.26176848665638508</v>
      </c>
      <c r="I35" s="43">
        <f>'[1]Monthly trend by make 2019'!AF27</f>
        <v>7639</v>
      </c>
      <c r="J35" s="32">
        <f t="shared" si="4"/>
        <v>0.43000257247251766</v>
      </c>
      <c r="K35" s="47">
        <f t="shared" si="5"/>
        <v>-56.761356198455296</v>
      </c>
    </row>
    <row r="36" spans="1:11" ht="15.75">
      <c r="A36" s="46" t="s">
        <v>8</v>
      </c>
      <c r="B36" s="67">
        <f>'[1]Monthly trend by make 2020'!L28</f>
        <v>2804</v>
      </c>
      <c r="C36" s="29">
        <f t="shared" si="0"/>
        <v>2.0259383692785664</v>
      </c>
      <c r="D36" s="43">
        <f>'[1]Monthly trend by make 2019'!L28</f>
        <v>3977</v>
      </c>
      <c r="E36" s="32">
        <f t="shared" si="1"/>
        <v>2.6337573923351503</v>
      </c>
      <c r="F36" s="47">
        <f t="shared" si="2"/>
        <v>-29.494593915011315</v>
      </c>
      <c r="G36" s="48">
        <f>'[1]Monthly trend by make 2020'!N28</f>
        <v>33527</v>
      </c>
      <c r="H36" s="29">
        <f t="shared" si="3"/>
        <v>2.6570729797543513</v>
      </c>
      <c r="I36" s="43">
        <f>'[1]Monthly trend by make 2019'!AF28</f>
        <v>44305</v>
      </c>
      <c r="J36" s="32">
        <f t="shared" si="4"/>
        <v>2.4939473718281051</v>
      </c>
      <c r="K36" s="47">
        <f t="shared" si="5"/>
        <v>-24.326825414738742</v>
      </c>
    </row>
    <row r="37" spans="1:11" ht="15.75">
      <c r="A37" s="46" t="s">
        <v>9</v>
      </c>
      <c r="B37" s="67">
        <f>'[1]Monthly trend by make 2020'!L29</f>
        <v>869</v>
      </c>
      <c r="C37" s="29">
        <f t="shared" si="0"/>
        <v>0.62786749033633182</v>
      </c>
      <c r="D37" s="43">
        <f>'[1]Monthly trend by make 2019'!L29</f>
        <v>1270</v>
      </c>
      <c r="E37" s="32">
        <f t="shared" si="1"/>
        <v>0.84105403275474988</v>
      </c>
      <c r="F37" s="47">
        <f t="shared" si="2"/>
        <v>-31.5748031496063</v>
      </c>
      <c r="G37" s="48">
        <f>'[1]Monthly trend by make 2020'!N29</f>
        <v>10645</v>
      </c>
      <c r="H37" s="29">
        <f t="shared" si="3"/>
        <v>0.8436347382552889</v>
      </c>
      <c r="I37" s="43">
        <f>'[1]Monthly trend by make 2019'!AF29</f>
        <v>15497</v>
      </c>
      <c r="J37" s="32">
        <f t="shared" si="4"/>
        <v>0.87233274847579589</v>
      </c>
      <c r="K37" s="47">
        <f t="shared" si="5"/>
        <v>-31.309285668193844</v>
      </c>
    </row>
    <row r="38" spans="1:11" ht="15.75">
      <c r="A38" s="46" t="s">
        <v>10</v>
      </c>
      <c r="B38" s="67">
        <f>'[1]Monthly trend by make 2020'!L30</f>
        <v>888</v>
      </c>
      <c r="C38" s="29">
        <f t="shared" si="0"/>
        <v>0.64159531808821935</v>
      </c>
      <c r="D38" s="43">
        <f>'[1]Monthly trend by make 2019'!L30</f>
        <v>1444</v>
      </c>
      <c r="E38" s="32">
        <f t="shared" si="1"/>
        <v>0.95628505771484951</v>
      </c>
      <c r="F38" s="47">
        <f t="shared" si="2"/>
        <v>-38.504155124653735</v>
      </c>
      <c r="G38" s="48">
        <f>'[1]Monthly trend by make 2020'!N30</f>
        <v>9485</v>
      </c>
      <c r="H38" s="29">
        <f t="shared" si="3"/>
        <v>0.75170272356518697</v>
      </c>
      <c r="I38" s="43">
        <f>'[1]Monthly trend by make 2019'!AF30</f>
        <v>11811</v>
      </c>
      <c r="J38" s="32">
        <f t="shared" si="4"/>
        <v>0.664846234254864</v>
      </c>
      <c r="K38" s="47">
        <f t="shared" si="5"/>
        <v>-19.693506053678774</v>
      </c>
    </row>
    <row r="39" spans="1:11" ht="15.75">
      <c r="A39" s="46" t="s">
        <v>11</v>
      </c>
      <c r="B39" s="67">
        <f>'[1]Monthly trend by make 2020'!L31</f>
        <v>4238</v>
      </c>
      <c r="C39" s="29">
        <f t="shared" si="0"/>
        <v>3.062028105921029</v>
      </c>
      <c r="D39" s="43">
        <f>'[1]Monthly trend by make 2019'!L31</f>
        <v>5428</v>
      </c>
      <c r="E39" s="32">
        <f t="shared" si="1"/>
        <v>3.5946781809391988</v>
      </c>
      <c r="F39" s="47">
        <f t="shared" si="2"/>
        <v>-21.923360353721442</v>
      </c>
      <c r="G39" s="48">
        <f>'[1]Monthly trend by make 2020'!N31</f>
        <v>42750</v>
      </c>
      <c r="H39" s="29">
        <f t="shared" si="3"/>
        <v>3.3880117482774632</v>
      </c>
      <c r="I39" s="43">
        <f>'[1]Monthly trend by make 2019'!AF31</f>
        <v>56624</v>
      </c>
      <c r="J39" s="32">
        <f t="shared" si="4"/>
        <v>3.1873891430401673</v>
      </c>
      <c r="K39" s="47">
        <f t="shared" si="5"/>
        <v>-24.501977959875671</v>
      </c>
    </row>
    <row r="40" spans="1:11" ht="15.75">
      <c r="A40" s="46" t="s">
        <v>36</v>
      </c>
      <c r="B40" s="67">
        <f>'[1]Monthly trend by make 2020'!L32</f>
        <v>2055</v>
      </c>
      <c r="C40" s="29">
        <f t="shared" si="0"/>
        <v>1.4847729489541561</v>
      </c>
      <c r="D40" s="43">
        <f>'[1]Monthly trend by make 2019'!L32</f>
        <v>2070</v>
      </c>
      <c r="E40" s="32">
        <f t="shared" si="1"/>
        <v>1.3708518486632539</v>
      </c>
      <c r="F40" s="47">
        <f t="shared" si="2"/>
        <v>-0.72463768115942029</v>
      </c>
      <c r="G40" s="48">
        <f>'[1]Monthly trend by make 2020'!N32</f>
        <v>15392</v>
      </c>
      <c r="H40" s="29">
        <f t="shared" si="3"/>
        <v>1.2198427328534907</v>
      </c>
      <c r="I40" s="43">
        <f>'[1]Monthly trend by make 2019'!AF32</f>
        <v>20330</v>
      </c>
      <c r="J40" s="32">
        <f t="shared" si="4"/>
        <v>1.144384382558749</v>
      </c>
      <c r="K40" s="47">
        <f t="shared" si="5"/>
        <v>-24.289227742252827</v>
      </c>
    </row>
    <row r="41" spans="1:11" ht="15.75">
      <c r="A41" s="46" t="s">
        <v>12</v>
      </c>
      <c r="B41" s="67">
        <f>'[1]Monthly trend by make 2020'!L33</f>
        <v>217</v>
      </c>
      <c r="C41" s="29">
        <f t="shared" si="0"/>
        <v>0.1567862432715581</v>
      </c>
      <c r="D41" s="43">
        <f>'[1]Monthly trend by make 2019'!L33</f>
        <v>632</v>
      </c>
      <c r="E41" s="32">
        <f t="shared" si="1"/>
        <v>0.41854027456771808</v>
      </c>
      <c r="F41" s="47">
        <f t="shared" si="2"/>
        <v>-65.664556962025316</v>
      </c>
      <c r="G41" s="48">
        <f>'[1]Monthly trend by make 2020'!N33</f>
        <v>3822</v>
      </c>
      <c r="H41" s="29">
        <f t="shared" si="3"/>
        <v>0.30290013805652549</v>
      </c>
      <c r="I41" s="43">
        <f>'[1]Monthly trend by make 2019'!AF33</f>
        <v>7324</v>
      </c>
      <c r="J41" s="32">
        <f t="shared" si="4"/>
        <v>0.41227108794197131</v>
      </c>
      <c r="K41" s="47">
        <f t="shared" si="5"/>
        <v>-47.81540141998908</v>
      </c>
    </row>
    <row r="42" spans="1:11" ht="15.75">
      <c r="A42" s="46" t="s">
        <v>13</v>
      </c>
      <c r="B42" s="67">
        <f>'[1]Monthly trend by make 2020'!L34</f>
        <v>2970</v>
      </c>
      <c r="C42" s="29">
        <f t="shared" si="0"/>
        <v>2.1458762327950578</v>
      </c>
      <c r="D42" s="43">
        <f>'[1]Monthly trend by make 2019'!L34</f>
        <v>2895</v>
      </c>
      <c r="E42" s="32">
        <f t="shared" si="1"/>
        <v>1.9172058463188986</v>
      </c>
      <c r="F42" s="47">
        <f t="shared" si="2"/>
        <v>2.5906735751295336</v>
      </c>
      <c r="G42" s="48">
        <f>'[1]Monthly trend by make 2020'!N34</f>
        <v>25867</v>
      </c>
      <c r="H42" s="29">
        <f t="shared" si="3"/>
        <v>2.0500046758524713</v>
      </c>
      <c r="I42" s="43">
        <f>'[1]Monthly trend by make 2019'!AF34</f>
        <v>40368</v>
      </c>
      <c r="J42" s="32">
        <f t="shared" si="4"/>
        <v>2.2723319604098169</v>
      </c>
      <c r="K42" s="47">
        <f t="shared" si="5"/>
        <v>-35.922017439556086</v>
      </c>
    </row>
    <row r="43" spans="1:11" ht="15.75">
      <c r="A43" s="46" t="s">
        <v>14</v>
      </c>
      <c r="B43" s="67">
        <f>'[1]Monthly trend by make 2020'!L35</f>
        <v>4807</v>
      </c>
      <c r="C43" s="29">
        <f t="shared" si="0"/>
        <v>3.4731404212275567</v>
      </c>
      <c r="D43" s="43">
        <f>'[1]Monthly trend by make 2019'!L35</f>
        <v>5560</v>
      </c>
      <c r="E43" s="32">
        <f t="shared" si="1"/>
        <v>3.6820948205641022</v>
      </c>
      <c r="F43" s="47">
        <f t="shared" si="2"/>
        <v>-13.543165467625901</v>
      </c>
      <c r="G43" s="48">
        <f>'[1]Monthly trend by make 2020'!N35</f>
        <v>50277</v>
      </c>
      <c r="H43" s="29">
        <f t="shared" si="3"/>
        <v>3.9845395711847025</v>
      </c>
      <c r="I43" s="43">
        <f>'[1]Monthly trend by make 2019'!AF35</f>
        <v>93261</v>
      </c>
      <c r="J43" s="32">
        <f t="shared" si="4"/>
        <v>5.2497015200104027</v>
      </c>
      <c r="K43" s="47">
        <f t="shared" si="5"/>
        <v>-46.09000546852382</v>
      </c>
    </row>
    <row r="44" spans="1:11" ht="15.75">
      <c r="A44" s="46" t="s">
        <v>15</v>
      </c>
      <c r="B44" s="67">
        <f>'[1]Monthly trend by make 2020'!L36</f>
        <v>7896</v>
      </c>
      <c r="C44" s="29">
        <f t="shared" si="0"/>
        <v>5.7049962067844371</v>
      </c>
      <c r="D44" s="43">
        <f>'[1]Monthly trend by make 2019'!L36</f>
        <v>8034</v>
      </c>
      <c r="E44" s="32">
        <f t="shared" si="1"/>
        <v>5.32049456626115</v>
      </c>
      <c r="F44" s="47">
        <f t="shared" si="2"/>
        <v>-1.7176997759522032</v>
      </c>
      <c r="G44" s="48">
        <f>'[1]Monthly trend by make 2020'!N36</f>
        <v>73691</v>
      </c>
      <c r="H44" s="29">
        <f t="shared" si="3"/>
        <v>5.8401397366623291</v>
      </c>
      <c r="I44" s="43">
        <f>'[1]Monthly trend by make 2019'!AF36</f>
        <v>102454</v>
      </c>
      <c r="J44" s="32">
        <f t="shared" si="4"/>
        <v>5.7671794161669485</v>
      </c>
      <c r="K44" s="47">
        <f t="shared" si="5"/>
        <v>-28.074062506100301</v>
      </c>
    </row>
    <row r="45" spans="1:11" ht="15.75">
      <c r="A45" s="46" t="s">
        <v>38</v>
      </c>
      <c r="B45" s="67">
        <f>'[1]Monthly trend by make 2020'!L37</f>
        <v>497</v>
      </c>
      <c r="C45" s="29">
        <f t="shared" si="0"/>
        <v>0.35909107329937506</v>
      </c>
      <c r="D45" s="43">
        <f>'[1]Monthly trend by make 2019'!L37</f>
        <v>578</v>
      </c>
      <c r="E45" s="32">
        <f t="shared" si="1"/>
        <v>0.38277892199389407</v>
      </c>
      <c r="F45" s="47">
        <f t="shared" si="2"/>
        <v>-14.013840830449828</v>
      </c>
      <c r="G45" s="48">
        <f>'[1]Monthly trend by make 2020'!N37</f>
        <v>5264</v>
      </c>
      <c r="H45" s="29">
        <f t="shared" si="3"/>
        <v>0.41718114252473842</v>
      </c>
      <c r="I45" s="43">
        <f>'[1]Monthly trend by make 2019'!AF37</f>
        <v>6277</v>
      </c>
      <c r="J45" s="32">
        <f t="shared" si="4"/>
        <v>0.35333501078806034</v>
      </c>
      <c r="K45" s="47">
        <f t="shared" si="5"/>
        <v>-16.138282619085551</v>
      </c>
    </row>
    <row r="46" spans="1:11" ht="15.75">
      <c r="A46" s="46" t="s">
        <v>16</v>
      </c>
      <c r="B46" s="67">
        <f>'[1]Monthly trend by make 2020'!L38</f>
        <v>9291</v>
      </c>
      <c r="C46" s="29">
        <f t="shared" si="0"/>
        <v>6.7129077706730254</v>
      </c>
      <c r="D46" s="43">
        <f>'[1]Monthly trend by make 2019'!L38</f>
        <v>8485</v>
      </c>
      <c r="E46" s="32">
        <f t="shared" si="1"/>
        <v>5.6191680849795702</v>
      </c>
      <c r="F46" s="47">
        <f t="shared" si="2"/>
        <v>9.4991160872127285</v>
      </c>
      <c r="G46" s="48">
        <f>'[1]Monthly trend by make 2020'!N38</f>
        <v>77220</v>
      </c>
      <c r="H46" s="29">
        <f t="shared" si="3"/>
        <v>6.1198191158359236</v>
      </c>
      <c r="I46" s="43">
        <f>'[1]Monthly trend by make 2019'!AF38</f>
        <v>104276</v>
      </c>
      <c r="J46" s="32">
        <f t="shared" si="4"/>
        <v>5.869740574308711</v>
      </c>
      <c r="K46" s="47">
        <f t="shared" si="5"/>
        <v>-25.946526525758561</v>
      </c>
    </row>
    <row r="47" spans="1:11" ht="15.75">
      <c r="A47" s="46" t="s">
        <v>17</v>
      </c>
      <c r="B47" s="67">
        <f>'[1]Monthly trend by make 2020'!L39</f>
        <v>2140</v>
      </c>
      <c r="C47" s="29">
        <f t="shared" si="0"/>
        <v>1.5461869152126007</v>
      </c>
      <c r="D47" s="43">
        <f>'[1]Monthly trend by make 2019'!L39</f>
        <v>2192</v>
      </c>
      <c r="E47" s="32">
        <f t="shared" si="1"/>
        <v>1.4516460155893007</v>
      </c>
      <c r="F47" s="47">
        <f t="shared" si="2"/>
        <v>-2.3722627737226274</v>
      </c>
      <c r="G47" s="48">
        <f>'[1]Monthly trend by make 2020'!N39</f>
        <v>19725</v>
      </c>
      <c r="H47" s="29">
        <f t="shared" si="3"/>
        <v>1.5632405084157419</v>
      </c>
      <c r="I47" s="43">
        <f>'[1]Monthly trend by make 2019'!AF39</f>
        <v>24846</v>
      </c>
      <c r="J47" s="32">
        <f t="shared" si="4"/>
        <v>1.3985919512569933</v>
      </c>
      <c r="K47" s="47">
        <f t="shared" si="5"/>
        <v>-20.610963535377927</v>
      </c>
    </row>
    <row r="48" spans="1:11" ht="15.75">
      <c r="A48" s="46" t="s">
        <v>18</v>
      </c>
      <c r="B48" s="67">
        <f>'[1]Monthly trend by make 2020'!L40</f>
        <v>2283</v>
      </c>
      <c r="C48" s="29">
        <f t="shared" si="0"/>
        <v>1.6495068819768071</v>
      </c>
      <c r="D48" s="43">
        <f>'[1]Monthly trend by make 2019'!L40</f>
        <v>2104</v>
      </c>
      <c r="E48" s="32">
        <f t="shared" si="1"/>
        <v>1.3933682558393654</v>
      </c>
      <c r="F48" s="47">
        <f t="shared" si="2"/>
        <v>8.5076045627376438</v>
      </c>
      <c r="G48" s="48">
        <f>'[1]Monthly trend by make 2020'!N40</f>
        <v>22911</v>
      </c>
      <c r="H48" s="29">
        <f t="shared" si="3"/>
        <v>1.8157365418663152</v>
      </c>
      <c r="I48" s="43">
        <f>'[1]Monthly trend by make 2019'!AF40</f>
        <v>24845</v>
      </c>
      <c r="J48" s="32">
        <f t="shared" si="4"/>
        <v>1.3985356608299122</v>
      </c>
      <c r="K48" s="47">
        <f t="shared" si="5"/>
        <v>-7.7842624270476959</v>
      </c>
    </row>
    <row r="49" spans="1:11" ht="15.75">
      <c r="A49" s="49" t="s">
        <v>19</v>
      </c>
      <c r="B49" s="67">
        <f>'[1]Monthly trend by make 2020'!L41</f>
        <v>728</v>
      </c>
      <c r="C49" s="29">
        <f t="shared" si="0"/>
        <v>0.52599255807232403</v>
      </c>
      <c r="D49" s="43">
        <f>'[1]Monthly trend by make 2019'!L41</f>
        <v>5610</v>
      </c>
      <c r="E49" s="32">
        <f t="shared" si="1"/>
        <v>3.715207184058384</v>
      </c>
      <c r="F49" s="47">
        <f t="shared" si="2"/>
        <v>-87.023172905525854</v>
      </c>
      <c r="G49" s="48">
        <f>'[1]Monthly trend by make 2020'!N41</f>
        <v>4047</v>
      </c>
      <c r="H49" s="29">
        <f t="shared" si="3"/>
        <v>0.32073177883693321</v>
      </c>
      <c r="I49" s="43">
        <f>'[1]Monthly trend by make 2019'!AF41</f>
        <v>27727</v>
      </c>
      <c r="J49" s="32">
        <f t="shared" si="4"/>
        <v>1.5607646716776404</v>
      </c>
      <c r="K49" s="47">
        <f t="shared" si="5"/>
        <v>-85.404118729036682</v>
      </c>
    </row>
    <row r="50" spans="1:11" ht="15.75">
      <c r="A50" s="46" t="s">
        <v>46</v>
      </c>
      <c r="B50" s="67">
        <f>'[1]Monthly trend by make 2020'!L42</f>
        <v>72</v>
      </c>
      <c r="C50" s="29">
        <f t="shared" si="0"/>
        <v>5.2021242007152926E-2</v>
      </c>
      <c r="D50" s="43">
        <f>'[1]Monthly trend by make 2019'!L42</f>
        <v>137</v>
      </c>
      <c r="E50" s="32">
        <f t="shared" si="1"/>
        <v>9.0727875974331296E-2</v>
      </c>
      <c r="F50" s="47">
        <f t="shared" si="2"/>
        <v>-47.445255474452551</v>
      </c>
      <c r="G50" s="48">
        <f>'[1]Monthly trend by make 2020'!N42</f>
        <v>1070</v>
      </c>
      <c r="H50" s="29">
        <f t="shared" si="3"/>
        <v>8.4799358377938852E-2</v>
      </c>
      <c r="I50" s="43">
        <f>'[1]Monthly trend by make 2019'!AF42</f>
        <v>2187</v>
      </c>
      <c r="J50" s="32">
        <f t="shared" si="4"/>
        <v>0.12310716402636418</v>
      </c>
      <c r="K50" s="47">
        <f t="shared" si="5"/>
        <v>-51.074531321444908</v>
      </c>
    </row>
    <row r="51" spans="1:11" ht="15.75">
      <c r="A51" s="46" t="s">
        <v>39</v>
      </c>
      <c r="B51" s="67">
        <f>'[1]Monthly trend by make 2020'!L43</f>
        <v>204</v>
      </c>
      <c r="C51" s="29">
        <f t="shared" si="0"/>
        <v>0.14739351902026662</v>
      </c>
      <c r="D51" s="43">
        <f>'[1]Monthly trend by make 2019'!L43</f>
        <v>305</v>
      </c>
      <c r="E51" s="32">
        <f t="shared" si="1"/>
        <v>0.2019854173151171</v>
      </c>
      <c r="F51" s="47">
        <f t="shared" si="2"/>
        <v>-33.114754098360656</v>
      </c>
      <c r="G51" s="48">
        <f>'[1]Monthly trend by make 2020'!N43</f>
        <v>1876</v>
      </c>
      <c r="H51" s="29">
        <f t="shared" si="3"/>
        <v>0.14867625824019934</v>
      </c>
      <c r="I51" s="43">
        <f>'[1]Monthly trend by make 2019'!AF43</f>
        <v>2398</v>
      </c>
      <c r="J51" s="32">
        <f t="shared" si="4"/>
        <v>0.13498444414047614</v>
      </c>
      <c r="K51" s="47">
        <f t="shared" si="5"/>
        <v>-21.76814011676397</v>
      </c>
    </row>
    <row r="52" spans="1:11" ht="15.75">
      <c r="A52" s="46" t="s">
        <v>20</v>
      </c>
      <c r="B52" s="67">
        <f>'[1]Monthly trend by make 2020'!L44</f>
        <v>3684</v>
      </c>
      <c r="C52" s="29">
        <f t="shared" si="0"/>
        <v>2.6617535493659914</v>
      </c>
      <c r="D52" s="43">
        <f>'[1]Monthly trend by make 2019'!L44</f>
        <v>2404</v>
      </c>
      <c r="E52" s="32">
        <f t="shared" si="1"/>
        <v>1.5920424368050543</v>
      </c>
      <c r="F52" s="47">
        <f t="shared" si="2"/>
        <v>53.244592346089846</v>
      </c>
      <c r="G52" s="48">
        <f>'[1]Monthly trend by make 2020'!N44</f>
        <v>31071</v>
      </c>
      <c r="H52" s="29">
        <f t="shared" si="3"/>
        <v>2.4624307141691011</v>
      </c>
      <c r="I52" s="43">
        <f>'[1]Monthly trend by make 2019'!AF44</f>
        <v>34194</v>
      </c>
      <c r="J52" s="32">
        <f t="shared" si="4"/>
        <v>1.9247948636111099</v>
      </c>
      <c r="K52" s="47">
        <f t="shared" si="5"/>
        <v>-9.1331812598701525</v>
      </c>
    </row>
    <row r="53" spans="1:11" ht="15.75">
      <c r="A53" s="46" t="s">
        <v>55</v>
      </c>
      <c r="B53" s="67">
        <f>'[1]Monthly trend by make 2020'!L45</f>
        <v>263</v>
      </c>
      <c r="C53" s="29">
        <f t="shared" si="0"/>
        <v>0.19002203677612803</v>
      </c>
      <c r="D53" s="43">
        <f>'[1]Monthly trend by make 2019'!L45</f>
        <v>136</v>
      </c>
      <c r="E53" s="32">
        <f t="shared" si="1"/>
        <v>9.0065628704445663E-2</v>
      </c>
      <c r="F53" s="47">
        <f t="shared" si="2"/>
        <v>93.382352941176478</v>
      </c>
      <c r="G53" s="48">
        <f>'[1]Monthly trend by make 2020'!N45</f>
        <v>2881</v>
      </c>
      <c r="H53" s="29">
        <f t="shared" si="3"/>
        <v>0.22832425372602042</v>
      </c>
      <c r="I53" s="43">
        <f>'[1]Monthly trend by make 2019'!AF45</f>
        <v>2086</v>
      </c>
      <c r="J53" s="32">
        <f t="shared" si="4"/>
        <v>0.11742183089117315</v>
      </c>
      <c r="K53" s="47">
        <f t="shared" si="5"/>
        <v>38.111217641418982</v>
      </c>
    </row>
    <row r="54" spans="1:11" ht="15.75">
      <c r="A54" s="46" t="s">
        <v>21</v>
      </c>
      <c r="B54" s="67">
        <f>'[1]Monthly trend by make 2020'!L46</f>
        <v>7706</v>
      </c>
      <c r="C54" s="29">
        <f t="shared" si="0"/>
        <v>5.5677179292655614</v>
      </c>
      <c r="D54" s="50">
        <f>'[1]Monthly trend by make 2019'!L46</f>
        <v>7723</v>
      </c>
      <c r="E54" s="32">
        <f t="shared" si="1"/>
        <v>5.11453566532672</v>
      </c>
      <c r="F54" s="47">
        <f t="shared" si="2"/>
        <v>-0.22012171435970479</v>
      </c>
      <c r="G54" s="51">
        <f>'[1]Monthly trend by make 2020'!N46</f>
        <v>63091</v>
      </c>
      <c r="H54" s="29">
        <f t="shared" si="3"/>
        <v>5.0000713265631216</v>
      </c>
      <c r="I54" s="50">
        <f>'[1]Monthly trend by make 2019'!AF46</f>
        <v>84668</v>
      </c>
      <c r="J54" s="32">
        <f t="shared" si="4"/>
        <v>4.7659978801025158</v>
      </c>
      <c r="K54" s="47">
        <f t="shared" si="5"/>
        <v>-25.484244342608779</v>
      </c>
    </row>
    <row r="55" spans="1:11" ht="15.75">
      <c r="A55" s="46" t="s">
        <v>45</v>
      </c>
      <c r="B55" s="67">
        <f>'[1]Monthly trend by make 2020'!L47</f>
        <v>358</v>
      </c>
      <c r="C55" s="36">
        <f t="shared" si="0"/>
        <v>0.25866117553556589</v>
      </c>
      <c r="D55" s="52">
        <f>'[1]Monthly trend by make 2019'!L47</f>
        <v>425</v>
      </c>
      <c r="E55" s="36">
        <f t="shared" si="1"/>
        <v>0.28145508970139271</v>
      </c>
      <c r="F55" s="53">
        <f t="shared" si="2"/>
        <v>-15.764705882352942</v>
      </c>
      <c r="G55" s="52">
        <f>'[1]Monthly trend by make 2020'!N47</f>
        <v>3690</v>
      </c>
      <c r="H55" s="36">
        <f t="shared" si="3"/>
        <v>0.29243890879868634</v>
      </c>
      <c r="I55" s="52">
        <f>'[1]Monthly trend by make 2019'!AF47</f>
        <v>5131</v>
      </c>
      <c r="J55" s="36">
        <f t="shared" si="4"/>
        <v>0.28882618135312055</v>
      </c>
      <c r="K55" s="53">
        <f t="shared" si="5"/>
        <v>-28.084194114207754</v>
      </c>
    </row>
    <row r="56" spans="1:11" ht="15.75">
      <c r="A56" s="46" t="s">
        <v>22</v>
      </c>
      <c r="B56" s="67">
        <f>'[1]Monthly trend by make 2020'!L48</f>
        <v>11882</v>
      </c>
      <c r="C56" s="36">
        <f t="shared" si="0"/>
        <v>8.5849499656804298</v>
      </c>
      <c r="D56" s="52">
        <f>'[1]Monthly trend by make 2019'!L48</f>
        <v>14060</v>
      </c>
      <c r="E56" s="36">
        <f t="shared" si="1"/>
        <v>9.3111966145919567</v>
      </c>
      <c r="F56" s="53">
        <f>IF(B56&lt;&gt;0,IF(D56&lt;&gt;0,(B56-D56)/D56*100,"-"),"-")</f>
        <v>-15.490753911806543</v>
      </c>
      <c r="G56" s="52">
        <f>'[1]Monthly trend by make 2020'!N48</f>
        <v>115535</v>
      </c>
      <c r="H56" s="36">
        <f t="shared" si="3"/>
        <v>9.1563494113973505</v>
      </c>
      <c r="I56" s="52">
        <f>'[1]Monthly trend by make 2019'!AF48</f>
        <v>165938</v>
      </c>
      <c r="J56" s="36">
        <f t="shared" si="4"/>
        <v>9.3407208889834568</v>
      </c>
      <c r="K56" s="53">
        <f>IF(G56&lt;&gt;0,IF(I56&lt;&gt;0,(G56-I56)/I56*100,"-"),"-")</f>
        <v>-30.374597741325072</v>
      </c>
    </row>
    <row r="57" spans="1:11" ht="15.75">
      <c r="A57" s="46" t="s">
        <v>23</v>
      </c>
      <c r="B57" s="67">
        <f>'[1]Monthly trend by make 2020'!L49</f>
        <v>1515</v>
      </c>
      <c r="C57" s="29">
        <f t="shared" si="0"/>
        <v>1.0946136339005093</v>
      </c>
      <c r="D57" s="50">
        <f>'[1]Monthly trend by make 2019'!L49</f>
        <v>2146</v>
      </c>
      <c r="E57" s="32">
        <f t="shared" si="1"/>
        <v>1.4211826411745616</v>
      </c>
      <c r="F57" s="47">
        <f>IF(B57&lt;&gt;0,IF(D57&lt;&gt;0,(B57-D57)/D57*100,"-"),"-")</f>
        <v>-29.403541472506987</v>
      </c>
      <c r="G57" s="50">
        <f>'[1]Monthly trend by make 2020'!N49</f>
        <v>15410</v>
      </c>
      <c r="H57" s="29">
        <f t="shared" si="3"/>
        <v>1.2212692641159231</v>
      </c>
      <c r="I57" s="52">
        <f>'[1]Monthly trend by make 2019'!AF49</f>
        <v>19683</v>
      </c>
      <c r="J57" s="32">
        <f t="shared" si="4"/>
        <v>1.1079644762372778</v>
      </c>
      <c r="K57" s="47">
        <f>IF(G57&lt;&gt;0,IF(I57&lt;&gt;0,(G57-I57)/I57*100,"-"),"-")</f>
        <v>-21.709089061626784</v>
      </c>
    </row>
    <row r="58" spans="1:11" ht="15.75">
      <c r="A58" s="46" t="s">
        <v>47</v>
      </c>
      <c r="B58" s="67">
        <f>'[1]Monthly trend by make 2020'!L50</f>
        <v>164</v>
      </c>
      <c r="C58" s="29">
        <f t="shared" si="0"/>
        <v>0.11849282901629275</v>
      </c>
      <c r="D58" s="50">
        <f>'[1]Monthly trend by make 2019'!L50</f>
        <v>117</v>
      </c>
      <c r="E58" s="32">
        <f t="shared" si="1"/>
        <v>7.7482930576618703E-2</v>
      </c>
      <c r="F58" s="47">
        <f>IF(B58&lt;&gt;0,IF(D58&lt;&gt;0,(B58-D58)/D58*100,"-"),"-")</f>
        <v>40.17094017094017</v>
      </c>
      <c r="G58" s="50">
        <f>'[1]Monthly trend by make 2020'!N50</f>
        <v>1893</v>
      </c>
      <c r="H58" s="29">
        <f t="shared" si="3"/>
        <v>0.15002353776583016</v>
      </c>
      <c r="I58" s="50">
        <f>'[1]Monthly trend by make 2019'!AF50</f>
        <v>1842</v>
      </c>
      <c r="J58" s="32">
        <f t="shared" si="4"/>
        <v>0.10368696668338491</v>
      </c>
      <c r="K58" s="47">
        <f>IF(G58&lt;&gt;0,IF(I58&lt;&gt;0,(G58-I58)/I58*100,"-"),"-")</f>
        <v>2.768729641693811</v>
      </c>
    </row>
    <row r="59" spans="1:11" ht="15.75">
      <c r="A59" s="39" t="s">
        <v>28</v>
      </c>
      <c r="B59" s="54">
        <f>SUM(B28:B58)</f>
        <v>103179</v>
      </c>
      <c r="C59" s="40">
        <f t="shared" si="0"/>
        <v>74.548607348000431</v>
      </c>
      <c r="D59" s="55">
        <f>SUM(D28:D58)</f>
        <v>116568</v>
      </c>
      <c r="E59" s="56">
        <f t="shared" si="1"/>
        <v>77.196839756028098</v>
      </c>
      <c r="F59" s="41">
        <f t="shared" si="2"/>
        <v>-11.485999588223184</v>
      </c>
      <c r="G59" s="54">
        <f>SUM(G28:G58)</f>
        <v>956982</v>
      </c>
      <c r="H59" s="40">
        <f t="shared" si="3"/>
        <v>75.842485588071668</v>
      </c>
      <c r="I59" s="55">
        <f>SUM(I28:I58)</f>
        <v>1349032</v>
      </c>
      <c r="J59" s="56">
        <f t="shared" si="4"/>
        <v>75.93758742606957</v>
      </c>
      <c r="K59" s="41">
        <f>IF(G59&lt;&gt;0,IF(I59&lt;&gt;0,(G59-I59)/I59*100,"-"),"-")</f>
        <v>-29.061578969216445</v>
      </c>
    </row>
    <row r="60" spans="1:11" ht="15.75">
      <c r="A60" s="57"/>
      <c r="B60" s="58"/>
      <c r="C60" s="59"/>
      <c r="D60" s="58"/>
      <c r="E60" s="59"/>
      <c r="F60" s="60"/>
      <c r="G60" s="58"/>
      <c r="H60" s="59"/>
      <c r="I60" s="58"/>
      <c r="J60" s="59"/>
      <c r="K60" s="60"/>
    </row>
    <row r="61" spans="1:11" ht="15.75">
      <c r="A61" s="39" t="s">
        <v>34</v>
      </c>
      <c r="B61" s="54">
        <f>+B59+B27</f>
        <v>138405</v>
      </c>
      <c r="C61" s="40">
        <f>B61/B$61*100</f>
        <v>100</v>
      </c>
      <c r="D61" s="54">
        <f>+D59+D27</f>
        <v>151001</v>
      </c>
      <c r="E61" s="40">
        <f>D61/D$61*100</f>
        <v>100</v>
      </c>
      <c r="F61" s="41">
        <f t="shared" si="2"/>
        <v>-8.3416666114793934</v>
      </c>
      <c r="G61" s="54">
        <f>+G59+G27</f>
        <v>1261802</v>
      </c>
      <c r="H61" s="40">
        <f>G61/G$61*100</f>
        <v>100</v>
      </c>
      <c r="I61" s="54">
        <f>+I59+I27</f>
        <v>1776501</v>
      </c>
      <c r="J61" s="40">
        <f>I61/I$61*100</f>
        <v>100</v>
      </c>
      <c r="K61" s="41">
        <f>IF(G61&lt;&gt;0,IF(I61&lt;&gt;0,(G61-I61)/I61*100,"-"),"-")</f>
        <v>-28.972626528214736</v>
      </c>
    </row>
    <row r="62" spans="1:11">
      <c r="A62" s="61"/>
      <c r="B62" s="74"/>
      <c r="C62" s="62"/>
      <c r="D62" s="74"/>
      <c r="E62" s="62"/>
      <c r="F62" s="62"/>
    </row>
    <row r="63" spans="1:11">
      <c r="A63" s="64" t="s">
        <v>49</v>
      </c>
      <c r="B63" s="74"/>
      <c r="C63" s="62"/>
      <c r="D63" s="74"/>
      <c r="E63" s="62"/>
      <c r="F63" s="62"/>
    </row>
    <row r="64" spans="1:11">
      <c r="A64" s="63" t="s">
        <v>57</v>
      </c>
    </row>
    <row r="65" spans="1:11">
      <c r="A65" s="63"/>
      <c r="B65" s="7"/>
    </row>
    <row r="66" spans="1:11">
      <c r="A66" s="63"/>
      <c r="B66" s="7"/>
    </row>
    <row r="67" spans="1:11" s="3" customFormat="1" ht="12">
      <c r="A67" s="83" t="s">
        <v>40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</row>
    <row r="68" spans="1:11" s="3" customFormat="1" ht="12">
      <c r="A68" s="10"/>
      <c r="B68" s="4"/>
      <c r="C68" s="4"/>
      <c r="D68" s="5"/>
      <c r="E68" s="4"/>
      <c r="F68" s="4"/>
    </row>
    <row r="69" spans="1:11" s="3" customFormat="1" ht="12">
      <c r="A69" s="76" t="s">
        <v>41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</row>
    <row r="70" spans="1:11" s="6" customFormat="1" ht="11.25">
      <c r="A70" s="76" t="s">
        <v>42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11" s="3" customFormat="1" ht="12">
      <c r="A71" s="76" t="s">
        <v>43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72" spans="1:11">
      <c r="D72" s="2"/>
    </row>
    <row r="78" spans="1:11">
      <c r="B78" s="2"/>
    </row>
  </sheetData>
  <mergeCells count="8">
    <mergeCell ref="A71:K71"/>
    <mergeCell ref="A69:K69"/>
    <mergeCell ref="A70:K70"/>
    <mergeCell ref="B14:E14"/>
    <mergeCell ref="B15:E15"/>
    <mergeCell ref="G14:J14"/>
    <mergeCell ref="G15:J15"/>
    <mergeCell ref="A67:K67"/>
  </mergeCells>
  <phoneticPr fontId="4" type="noConversion"/>
  <printOptions horizontalCentered="1" verticalCentered="1"/>
  <pageMargins left="0.51181102362204722" right="0.15748031496062992" top="0.31496062992125984" bottom="0.31496062992125984" header="0.19685039370078741" footer="0.15748031496062992"/>
  <pageSetup paperSize="9" scale="83" orientation="portrait" r:id="rId1"/>
  <ignoredErrors>
    <ignoredError sqref="C17:I59 C61:H6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76129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161925</xdr:rowOff>
              </from>
              <to>
                <xdr:col>1</xdr:col>
                <xdr:colOff>133350</xdr:colOff>
                <xdr:row>3</xdr:row>
                <xdr:rowOff>28575</xdr:rowOff>
              </to>
            </anchor>
          </objectPr>
        </oleObject>
      </mc:Choice>
      <mc:Fallback>
        <oleObject progId="MSPhotoEd.3" shapeId="1761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mercato 2020</vt:lpstr>
      <vt:lpstr>'mercato 2020'!Area_stampa</vt:lpstr>
    </vt:vector>
  </TitlesOfParts>
  <Company>ANFIA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Saglietto</dc:creator>
  <cp:lastModifiedBy>Laura Alberti</cp:lastModifiedBy>
  <cp:lastPrinted>2020-06-01T14:07:49Z</cp:lastPrinted>
  <dcterms:created xsi:type="dcterms:W3CDTF">2001-01-02T10:32:52Z</dcterms:created>
  <dcterms:modified xsi:type="dcterms:W3CDTF">2020-12-01T14:13:49Z</dcterms:modified>
</cp:coreProperties>
</file>